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latka\Documents\Nova mapa PRIJENOS\MOJA MAPA 16.05.16\FIN. IZVJ. 2021\"/>
    </mc:Choice>
  </mc:AlternateContent>
  <bookViews>
    <workbookView xWindow="0" yWindow="135" windowWidth="28755" windowHeight="1386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G16" i="1" l="1"/>
  <c r="G17" i="1"/>
  <c r="H16" i="1"/>
  <c r="E8" i="2" l="1"/>
  <c r="D8" i="2"/>
  <c r="C8" i="2"/>
  <c r="E79" i="1"/>
  <c r="H83" i="1"/>
  <c r="F79" i="1"/>
  <c r="F45" i="1"/>
  <c r="F32" i="1"/>
  <c r="F30" i="1"/>
  <c r="F67" i="1"/>
  <c r="H62" i="1"/>
  <c r="G83" i="1"/>
  <c r="E32" i="1"/>
  <c r="E26" i="1" l="1"/>
  <c r="E67" i="1"/>
  <c r="D53" i="1"/>
  <c r="D22" i="1"/>
  <c r="C79" i="1"/>
  <c r="C72" i="1" s="1"/>
  <c r="C67" i="1"/>
  <c r="C63" i="1"/>
  <c r="C57" i="1"/>
  <c r="C53" i="1"/>
  <c r="C47" i="1"/>
  <c r="C38" i="1"/>
  <c r="C32" i="1"/>
  <c r="C26" i="1"/>
  <c r="C22" i="1"/>
  <c r="C16" i="1"/>
  <c r="C13" i="1"/>
  <c r="C12" i="1"/>
  <c r="D27" i="2"/>
  <c r="D41" i="2"/>
  <c r="C40" i="2"/>
  <c r="C34" i="2"/>
  <c r="C27" i="2"/>
  <c r="C49" i="2" s="1"/>
  <c r="C24" i="2"/>
  <c r="C9" i="2"/>
  <c r="C56" i="1" l="1"/>
  <c r="C45" i="1"/>
  <c r="C84" i="1" s="1"/>
  <c r="D57" i="1"/>
  <c r="E57" i="1"/>
  <c r="F57" i="1"/>
  <c r="G57" i="1" s="1"/>
  <c r="G58" i="1"/>
  <c r="H58" i="1"/>
  <c r="H60" i="1"/>
  <c r="G61" i="1"/>
  <c r="H61" i="1"/>
  <c r="D63" i="1"/>
  <c r="E63" i="1"/>
  <c r="F63" i="1"/>
  <c r="H64" i="1"/>
  <c r="G65" i="1"/>
  <c r="H65" i="1"/>
  <c r="H63" i="1" l="1"/>
  <c r="H57" i="1"/>
  <c r="D56" i="1"/>
  <c r="F56" i="1"/>
  <c r="G56" i="1" s="1"/>
  <c r="H67" i="1"/>
  <c r="E56" i="1"/>
  <c r="G63" i="1"/>
  <c r="H56" i="1" l="1"/>
  <c r="H13" i="2"/>
  <c r="G13" i="2"/>
  <c r="H74" i="1"/>
  <c r="D26" i="1" l="1"/>
  <c r="F53" i="1"/>
  <c r="E53" i="1"/>
  <c r="F16" i="1"/>
  <c r="E16" i="1"/>
  <c r="H80" i="1"/>
  <c r="H81" i="1"/>
  <c r="H82" i="1"/>
  <c r="G80" i="1"/>
  <c r="G81" i="1"/>
  <c r="G82" i="1"/>
  <c r="E72" i="1"/>
  <c r="D79" i="1"/>
  <c r="D72" i="1" s="1"/>
  <c r="H54" i="1"/>
  <c r="D47" i="1"/>
  <c r="E47" i="1"/>
  <c r="D38" i="1"/>
  <c r="E38" i="1"/>
  <c r="F38" i="1"/>
  <c r="H17" i="1"/>
  <c r="G79" i="1" l="1"/>
  <c r="F72" i="1"/>
  <c r="H79" i="1"/>
  <c r="H12" i="2"/>
  <c r="G72" i="1" l="1"/>
  <c r="H72" i="1"/>
  <c r="H43" i="2"/>
  <c r="H16" i="2"/>
  <c r="F40" i="2"/>
  <c r="E40" i="2"/>
  <c r="D40" i="2"/>
  <c r="H47" i="2"/>
  <c r="G47" i="2"/>
  <c r="H46" i="2"/>
  <c r="G46" i="2"/>
  <c r="H35" i="2"/>
  <c r="F34" i="2"/>
  <c r="E34" i="2"/>
  <c r="D34" i="2"/>
  <c r="F27" i="2"/>
  <c r="E27" i="2"/>
  <c r="H30" i="2"/>
  <c r="H28" i="2"/>
  <c r="H25" i="2"/>
  <c r="H20" i="2"/>
  <c r="G20" i="2"/>
  <c r="F24" i="2"/>
  <c r="H24" i="2"/>
  <c r="H42" i="2"/>
  <c r="G16" i="2"/>
  <c r="G17" i="2"/>
  <c r="G25" i="2"/>
  <c r="G28" i="2"/>
  <c r="G30" i="2"/>
  <c r="G35" i="2"/>
  <c r="G42" i="2"/>
  <c r="G43" i="2"/>
  <c r="E24" i="2"/>
  <c r="D24" i="2"/>
  <c r="F9" i="2"/>
  <c r="E9" i="2"/>
  <c r="D9" i="2"/>
  <c r="G27" i="2" l="1"/>
  <c r="D49" i="2"/>
  <c r="H27" i="2"/>
  <c r="G24" i="2"/>
  <c r="H34" i="2"/>
  <c r="E49" i="2"/>
  <c r="G34" i="2"/>
  <c r="H9" i="2"/>
  <c r="F8" i="2"/>
  <c r="G40" i="2"/>
  <c r="H40" i="2"/>
  <c r="G9" i="2"/>
  <c r="F13" i="1"/>
  <c r="E13" i="1"/>
  <c r="G8" i="2" l="1"/>
  <c r="F49" i="2"/>
  <c r="H49" i="2" s="1"/>
  <c r="H8" i="2"/>
  <c r="H8" i="1"/>
  <c r="H9" i="1"/>
  <c r="H10" i="1"/>
  <c r="H11" i="1"/>
  <c r="H13" i="1"/>
  <c r="H14" i="1"/>
  <c r="H21" i="1"/>
  <c r="H23" i="1"/>
  <c r="H24" i="1"/>
  <c r="H25" i="1"/>
  <c r="H27" i="1"/>
  <c r="H29" i="1"/>
  <c r="H34" i="1"/>
  <c r="H35" i="1"/>
  <c r="H36" i="1"/>
  <c r="H37" i="1"/>
  <c r="H41" i="1"/>
  <c r="H73" i="1"/>
  <c r="H7" i="1"/>
  <c r="G8" i="1"/>
  <c r="G9" i="1"/>
  <c r="G10" i="1"/>
  <c r="G11" i="1"/>
  <c r="G13" i="1"/>
  <c r="G14" i="1"/>
  <c r="G25" i="1"/>
  <c r="G34" i="1"/>
  <c r="G35" i="1"/>
  <c r="G37" i="1"/>
  <c r="G42" i="1"/>
  <c r="G7" i="1"/>
  <c r="G49" i="2" l="1"/>
  <c r="E30" i="1"/>
  <c r="D32" i="1"/>
  <c r="D13" i="1"/>
  <c r="D12" i="1"/>
  <c r="D45" i="1" l="1"/>
  <c r="D84" i="1" s="1"/>
  <c r="E22" i="1"/>
  <c r="E12" i="1"/>
  <c r="E45" i="1" l="1"/>
  <c r="E84" i="1" s="1"/>
  <c r="F47" i="1"/>
  <c r="F26" i="1"/>
  <c r="F22" i="1"/>
  <c r="F12" i="1"/>
  <c r="H26" i="1" l="1"/>
  <c r="H22" i="1"/>
  <c r="G22" i="1"/>
  <c r="G32" i="1"/>
  <c r="H32" i="1"/>
  <c r="H12" i="1"/>
  <c r="G12" i="1"/>
  <c r="F84" i="1" l="1"/>
  <c r="H45" i="1"/>
  <c r="G45" i="1"/>
  <c r="H84" i="1" l="1"/>
  <c r="G84" i="1"/>
</calcChain>
</file>

<file path=xl/sharedStrings.xml><?xml version="1.0" encoding="utf-8"?>
<sst xmlns="http://schemas.openxmlformats.org/spreadsheetml/2006/main" count="147" uniqueCount="125">
  <si>
    <t>TURISTIČKO-UGOSTITELJSKA ŠKOLA</t>
  </si>
  <si>
    <t>ŠIBENIK</t>
  </si>
  <si>
    <t>A107-10 SR.OBR.-STANDARD</t>
  </si>
  <si>
    <t>NAKNADE TR. ZAPOSLENIMA</t>
  </si>
  <si>
    <t>RASHODI ZA MAT. I ENERGIJU</t>
  </si>
  <si>
    <t>RASHODI ZA USLUGE</t>
  </si>
  <si>
    <t>OSTALI NESPOM. RAS. POSL.</t>
  </si>
  <si>
    <t>OSTALI FINANC. RASHODI</t>
  </si>
  <si>
    <t>A1007-11 SR.OBR.-OPERAT.PLAN</t>
  </si>
  <si>
    <t>A1007-12 POD. KVALIT. I STAND.</t>
  </si>
  <si>
    <t>OSTALI NESPOM. RASH.POSL.</t>
  </si>
  <si>
    <t>U K U P N O</t>
  </si>
  <si>
    <t>MATERIJALNI RASHODI</t>
  </si>
  <si>
    <t>RASHODI ZA ZAPOSLENE</t>
  </si>
  <si>
    <t xml:space="preserve">NAKNADE TROŠK. ZAPOSLENIMA </t>
  </si>
  <si>
    <t>LICENCE (5202)</t>
  </si>
  <si>
    <t>DONACIJE (6102)</t>
  </si>
  <si>
    <t>POMOĆI IZ PRORAČUNA (5202)</t>
  </si>
  <si>
    <t>PRIHODI POSEBNE NAMJENE (4302)</t>
  </si>
  <si>
    <t>VLASTITI PRIHODI (3102)</t>
  </si>
  <si>
    <t>NAKNADE OSTALIH TROŠKOVA (5202)</t>
  </si>
  <si>
    <t>NAKNADE OSTALIH TROŠKOVA (3102)</t>
  </si>
  <si>
    <t>DOPRINOSI NA PLAĆE PREDF. (1502)</t>
  </si>
  <si>
    <t>DOPRINOSI NA PLAĆE (5102) POM. EU</t>
  </si>
  <si>
    <t>RASHODI ZA NAB. DUGOTR. IMOVINE</t>
  </si>
  <si>
    <t>POSTROJENJA I OPREMA (5202)</t>
  </si>
  <si>
    <t>OSTALI RASH. ZA ZAPOSLENE(3102)</t>
  </si>
  <si>
    <t>POMOĆI IZ PRORAČUNA(5202)</t>
  </si>
  <si>
    <t>POMOĆ IZ PRORAČUNA (5202)</t>
  </si>
  <si>
    <t>indeks 5/2</t>
  </si>
  <si>
    <t>Indeks 5/4</t>
  </si>
  <si>
    <t>PLAĆE (5102-pomoći EU)</t>
  </si>
  <si>
    <t>Indeks 5/2</t>
  </si>
  <si>
    <t xml:space="preserve">PRIH. IZ NADL PROR. - DEC. </t>
  </si>
  <si>
    <t>671-1202</t>
  </si>
  <si>
    <t>671-1502</t>
  </si>
  <si>
    <t>671-1100</t>
  </si>
  <si>
    <t>PRIH. ŠKŽ - ŠK. ŠEMA  opći prih.i prim.</t>
  </si>
  <si>
    <t>PRIHODI OD PROD. ROBA I USL.</t>
  </si>
  <si>
    <t>661-3102</t>
  </si>
  <si>
    <t>PRIH. OD PRUŽENIH USLUGA</t>
  </si>
  <si>
    <t>663-6102</t>
  </si>
  <si>
    <t>PRIH. NADL. PROR. I HZZO</t>
  </si>
  <si>
    <t>PRIH. PO POSEBNIM PROPISIMA</t>
  </si>
  <si>
    <t>652-4302</t>
  </si>
  <si>
    <t>PRIHODI POSEBNE NAMJENE</t>
  </si>
  <si>
    <t>POMOĆI IZ EU I OD SUBJ. OPĆ. PROR.</t>
  </si>
  <si>
    <t>634-5202</t>
  </si>
  <si>
    <t>TEKUĆE POMOĆI HZZO STR. OSPOS.</t>
  </si>
  <si>
    <t>639-5102</t>
  </si>
  <si>
    <t>REZULTAT POSLOVANJA</t>
  </si>
  <si>
    <t>922-4302</t>
  </si>
  <si>
    <t>922-5202</t>
  </si>
  <si>
    <t>VIŠAK - KAPIT.</t>
  </si>
  <si>
    <t>636-5202</t>
  </si>
  <si>
    <t>KAPITALNE POMOĆI DRŽ. PROR.</t>
  </si>
  <si>
    <t>922-6102</t>
  </si>
  <si>
    <t>VIŠAK PRIH. POSEBNE NAMJENE</t>
  </si>
  <si>
    <t>VIŠAK - DONACIJE AEHT, MATUR. PLES</t>
  </si>
  <si>
    <t>922-3102</t>
  </si>
  <si>
    <t>VIŠAK - VLASTITI PRIHODI</t>
  </si>
  <si>
    <t xml:space="preserve">VIŠAK - KURIKUL.REFORMA </t>
  </si>
  <si>
    <t>PRIH. IZ PROR. ZA OSTALE RASHODE</t>
  </si>
  <si>
    <t>638-5202</t>
  </si>
  <si>
    <t>PRIHODI IZ PROR.-PLAĆE POM. U NAST.</t>
  </si>
  <si>
    <t>OSTALI RASHODI ZA ZAPOSLENE - 5102</t>
  </si>
  <si>
    <t>POMOĆI IZ PROR. KOJI NIJE NADL.</t>
  </si>
  <si>
    <t>TEK. POM.IZ IZ DR. PROR. PRIJ. EU SR.</t>
  </si>
  <si>
    <t>PRIJENOS SRED. IZM.KOR. IST. PROR.</t>
  </si>
  <si>
    <t>DON. PRAV. I FIZ. OS. IZV. OPĆ. PROR.</t>
  </si>
  <si>
    <t>T1007-14 STR. OSPOS. BEZ RAD. OD.</t>
  </si>
  <si>
    <t xml:space="preserve">T1007-35 ZAJED. DO ZNANJA </t>
  </si>
  <si>
    <t>POSTR. I OPREMA VL. PRIH. (3102)</t>
  </si>
  <si>
    <t>KNJIGE I UMJ.DJ. I OST.IZL.VR. (5202)</t>
  </si>
  <si>
    <t>NAKNADE TROŠK.A ZAPOS. (1502)</t>
  </si>
  <si>
    <t>NAKNADE TROŠK. ZAPOSL. (5102)</t>
  </si>
  <si>
    <t>T1007-45 ŠKOLA ZA ŽIVOT - kurik. Ref.</t>
  </si>
  <si>
    <t>A1007-25 DJEL. SŠ IZVAN  ŠKŽ</t>
  </si>
  <si>
    <t>OSTALI RASH. ZA ZAPOS. (5202)</t>
  </si>
  <si>
    <t>PRIHODI PO IZVORIMA FINANCIRANJA</t>
  </si>
  <si>
    <t>RASHODI PO AKT. I IZV.FIN.</t>
  </si>
  <si>
    <t>POMOĆI IZ DRŽ.PROR. MENT.</t>
  </si>
  <si>
    <t>Ostvareno/izvršeno 2020.</t>
  </si>
  <si>
    <t>A1007-70 KAPIT.UL.I NAB.OPREME SŠ</t>
  </si>
  <si>
    <t>POSTROJENJA I OPREMA DEC</t>
  </si>
  <si>
    <t>RAČUNALA I OPREMA 5202</t>
  </si>
  <si>
    <t>LIC. POSTROJ. I OPREMA</t>
  </si>
  <si>
    <t>A1007-28 PRIJEVOZ UČ. S TEŠKOĆAMA</t>
  </si>
  <si>
    <t>A1007-58 RED.DJELAT.(EVIDENC. PRIH.)</t>
  </si>
  <si>
    <t>PLAĆE ZA REDOVNI RAD</t>
  </si>
  <si>
    <t>OSTALI RASHODI ZA ZAPOSLENE</t>
  </si>
  <si>
    <t>DOPRINOSI NA PLAĆE</t>
  </si>
  <si>
    <t>OSTALI NESPOM. RASH.POSL. (6102)</t>
  </si>
  <si>
    <t>PLAĆE ZA PREK.R.-LAGUR G. (6102)</t>
  </si>
  <si>
    <t>TEK. POM. OD MZOS NAKNADE</t>
  </si>
  <si>
    <t>TE. POM. OD MZOS ZA PLAĆE I NAKN.</t>
  </si>
  <si>
    <t>NAMIRNICE ŠK.Š - PREDFIN. ŠKŽ</t>
  </si>
  <si>
    <t>KNJIGE  BPL. UDŽB. (5202)</t>
  </si>
  <si>
    <t>ULAG. U RAČUNALNE PROGR. (5202)</t>
  </si>
  <si>
    <t>NOV. NAKN. ZA NEZAP.INV. (5202)</t>
  </si>
  <si>
    <t xml:space="preserve">U skladu sa Uredbom o sastavljanju Izjave o fiskalnoj odgovornosti, a kao odgovor na pitanje br. 62 Upitnika o fisk. odgov., </t>
  </si>
  <si>
    <t xml:space="preserve">traži se izrada Izvještaja o izvršenju financijskog plana koji se podnosi upravljačkom tijelu na usvajanje. </t>
  </si>
  <si>
    <t xml:space="preserve">Izvještaj  sadrži pregled u jednoj tablici prihoda a u drugoj rashoda na razini podskupine po programskoj i </t>
  </si>
  <si>
    <t>ekonomskoj klasifikaciji te po izvorima financiranja.</t>
  </si>
  <si>
    <t>Izvještaj o izvršenju financijskog plana za 2021.g. - PRIHODI</t>
  </si>
  <si>
    <t>Izvorni plan 2021.</t>
  </si>
  <si>
    <t>Tekući plan 2021</t>
  </si>
  <si>
    <t>Ostvareno/izvršeno 2021.</t>
  </si>
  <si>
    <t>Izvještaj o izvršenju financijskog plana za 2021. g. - RASHODI</t>
  </si>
  <si>
    <t>Tekući plan 2021.</t>
  </si>
  <si>
    <t>PLAĆE (PREDF. 1502)</t>
  </si>
  <si>
    <t>KNJIGE 5202</t>
  </si>
  <si>
    <t>PROJEKT (6102)</t>
  </si>
  <si>
    <t>OST. NAKN. IZ PROR. U NOVCU (5202)</t>
  </si>
  <si>
    <t>ŠKŽ OPĆI PRIHODI I PRIMICI (1100)</t>
  </si>
  <si>
    <t>PRIH. ŠKŽ NABAVA NEFIN. IMOVINE</t>
  </si>
  <si>
    <t xml:space="preserve">VIŠAK - POMOĆI, AEHT,MŽSV,PRIJEV. </t>
  </si>
  <si>
    <t xml:space="preserve">Tablice također prikazuju indexima izražene usporedbe ostvareno/izvršeno 2021. sa ostvareno/izvršeno 2020., </t>
  </si>
  <si>
    <t>kao i ostvareno/izvršeo 2021. sa tekućim planom 2021. (zadnji rebalans).</t>
  </si>
  <si>
    <t>Šibenik, 22.01.2022.</t>
  </si>
  <si>
    <t>Klasa:400-02/22-01/1</t>
  </si>
  <si>
    <t>Urbroj:2182-46-01-22-1</t>
  </si>
  <si>
    <t>Izvještaj o izvršenju financijskog plana za 2021.g</t>
  </si>
  <si>
    <t>za opremanje zbornice novim namještajem.</t>
  </si>
  <si>
    <t xml:space="preserve">Prihodi, a time i rashodi iz nadležnog proračuna su veći u 2021.g. jer su nam odobrena kapitalna ulaganja od ŠKŽ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</si>
</sst>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k_n_-;\-* #,##0.00\ _k_n_-;_-* &quot;-&quot;??\ _k_n_-;_-@_-"/>
    <numFmt numFmtId="164" formatCode="_-* #,##0\ _k_n_-;\-* #,##0\ _k_n_-;_-* &quot;-&quot;??\ _k_n_-;_-@_-"/>
    <numFmt numFmtId="165" formatCode="#,##0.00_ ;\-#,##0.00\ 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4"/>
      <color theme="1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b/>
      <sz val="14"/>
      <color theme="1"/>
      <name val="Bookman Old Style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/>
    <xf numFmtId="0" fontId="5" fillId="0" borderId="0" xfId="0" applyFont="1"/>
    <xf numFmtId="0" fontId="1" fillId="0" borderId="0" xfId="0" applyFont="1" applyAlignment="1">
      <alignment horizontal="right"/>
    </xf>
    <xf numFmtId="0" fontId="0" fillId="0" borderId="2" xfId="0" applyNumberFormat="1" applyBorder="1" applyAlignment="1">
      <alignment horizontal="center"/>
    </xf>
    <xf numFmtId="0" fontId="0" fillId="0" borderId="2" xfId="0" applyNumberFormat="1" applyBorder="1"/>
    <xf numFmtId="0" fontId="0" fillId="0" borderId="0" xfId="0" applyNumberFormat="1"/>
    <xf numFmtId="0" fontId="0" fillId="0" borderId="1" xfId="0" applyNumberFormat="1" applyBorder="1" applyAlignment="1">
      <alignment horizontal="center"/>
    </xf>
    <xf numFmtId="0" fontId="0" fillId="0" borderId="1" xfId="0" applyNumberFormat="1" applyBorder="1"/>
    <xf numFmtId="0" fontId="2" fillId="0" borderId="1" xfId="0" applyNumberFormat="1" applyFont="1" applyBorder="1"/>
    <xf numFmtId="0" fontId="1" fillId="0" borderId="1" xfId="0" applyNumberFormat="1" applyFont="1" applyBorder="1"/>
    <xf numFmtId="0" fontId="0" fillId="2" borderId="1" xfId="0" applyNumberFormat="1" applyFill="1" applyBorder="1"/>
    <xf numFmtId="0" fontId="4" fillId="0" borderId="1" xfId="0" applyNumberFormat="1" applyFont="1" applyBorder="1"/>
    <xf numFmtId="0" fontId="3" fillId="0" borderId="1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164" fontId="0" fillId="0" borderId="0" xfId="1" applyNumberFormat="1" applyFont="1" applyBorder="1"/>
    <xf numFmtId="164" fontId="3" fillId="0" borderId="0" xfId="1" applyNumberFormat="1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43" fontId="0" fillId="0" borderId="1" xfId="1" applyFont="1" applyBorder="1"/>
    <xf numFmtId="43" fontId="1" fillId="0" borderId="1" xfId="1" applyFont="1" applyBorder="1"/>
    <xf numFmtId="0" fontId="1" fillId="0" borderId="1" xfId="0" applyNumberFormat="1" applyFont="1" applyBorder="1" applyAlignment="1">
      <alignment horizontal="center"/>
    </xf>
    <xf numFmtId="0" fontId="1" fillId="2" borderId="1" xfId="0" applyNumberFormat="1" applyFont="1" applyFill="1" applyBorder="1"/>
    <xf numFmtId="0" fontId="0" fillId="0" borderId="1" xfId="0" applyBorder="1"/>
    <xf numFmtId="0" fontId="2" fillId="0" borderId="6" xfId="0" applyFont="1" applyBorder="1"/>
    <xf numFmtId="0" fontId="1" fillId="0" borderId="1" xfId="0" applyFont="1" applyBorder="1"/>
    <xf numFmtId="0" fontId="1" fillId="0" borderId="5" xfId="0" applyFont="1" applyBorder="1" applyAlignment="1">
      <alignment horizontal="center"/>
    </xf>
    <xf numFmtId="0" fontId="2" fillId="0" borderId="1" xfId="0" applyFont="1" applyBorder="1"/>
    <xf numFmtId="43" fontId="2" fillId="0" borderId="1" xfId="0" applyNumberFormat="1" applyFont="1" applyBorder="1" applyAlignment="1">
      <alignment wrapText="1"/>
    </xf>
    <xf numFmtId="43" fontId="1" fillId="0" borderId="1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43" fontId="1" fillId="0" borderId="1" xfId="0" applyNumberFormat="1" applyFont="1" applyBorder="1"/>
    <xf numFmtId="165" fontId="0" fillId="0" borderId="1" xfId="1" applyNumberFormat="1" applyFont="1" applyBorder="1" applyAlignment="1">
      <alignment horizontal="center"/>
    </xf>
    <xf numFmtId="43" fontId="2" fillId="0" borderId="6" xfId="0" applyNumberFormat="1" applyFont="1" applyBorder="1" applyAlignment="1">
      <alignment wrapText="1"/>
    </xf>
    <xf numFmtId="43" fontId="1" fillId="0" borderId="1" xfId="0" applyNumberFormat="1" applyFont="1" applyBorder="1" applyAlignment="1">
      <alignment wrapText="1"/>
    </xf>
    <xf numFmtId="2" fontId="1" fillId="0" borderId="6" xfId="0" applyNumberFormat="1" applyFont="1" applyBorder="1" applyAlignment="1">
      <alignment horizontal="center"/>
    </xf>
    <xf numFmtId="0" fontId="0" fillId="0" borderId="8" xfId="0" applyBorder="1"/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NumberFormat="1" applyBorder="1" applyAlignment="1">
      <alignment horizontal="left"/>
    </xf>
    <xf numFmtId="43" fontId="0" fillId="0" borderId="2" xfId="1" applyFont="1" applyBorder="1" applyAlignment="1"/>
    <xf numFmtId="43" fontId="0" fillId="0" borderId="7" xfId="1" applyFont="1" applyBorder="1" applyAlignment="1"/>
    <xf numFmtId="43" fontId="0" fillId="0" borderId="1" xfId="1" applyFont="1" applyBorder="1" applyAlignment="1"/>
    <xf numFmtId="43" fontId="0" fillId="0" borderId="3" xfId="1" applyFont="1" applyBorder="1" applyAlignment="1"/>
    <xf numFmtId="43" fontId="2" fillId="3" borderId="1" xfId="1" applyFont="1" applyFill="1" applyBorder="1" applyAlignment="1"/>
    <xf numFmtId="43" fontId="2" fillId="3" borderId="3" xfId="1" applyFont="1" applyFill="1" applyBorder="1" applyAlignment="1"/>
    <xf numFmtId="43" fontId="1" fillId="3" borderId="1" xfId="1" applyFont="1" applyFill="1" applyBorder="1" applyAlignment="1"/>
    <xf numFmtId="43" fontId="1" fillId="3" borderId="3" xfId="1" applyFont="1" applyFill="1" applyBorder="1" applyAlignment="1"/>
    <xf numFmtId="43" fontId="1" fillId="5" borderId="1" xfId="1" applyFont="1" applyFill="1" applyBorder="1" applyAlignment="1"/>
    <xf numFmtId="43" fontId="1" fillId="5" borderId="3" xfId="1" applyFont="1" applyFill="1" applyBorder="1" applyAlignment="1"/>
    <xf numFmtId="43" fontId="2" fillId="0" borderId="1" xfId="1" applyFont="1" applyBorder="1" applyAlignment="1"/>
    <xf numFmtId="43" fontId="1" fillId="2" borderId="1" xfId="1" applyFont="1" applyFill="1" applyBorder="1" applyAlignment="1"/>
    <xf numFmtId="43" fontId="1" fillId="0" borderId="1" xfId="1" applyFont="1" applyBorder="1" applyAlignment="1"/>
    <xf numFmtId="43" fontId="1" fillId="0" borderId="3" xfId="1" applyFont="1" applyBorder="1" applyAlignment="1"/>
    <xf numFmtId="43" fontId="0" fillId="4" borderId="3" xfId="1" applyFont="1" applyFill="1" applyBorder="1" applyAlignment="1"/>
    <xf numFmtId="43" fontId="0" fillId="2" borderId="1" xfId="1" applyFont="1" applyFill="1" applyBorder="1" applyAlignment="1"/>
    <xf numFmtId="43" fontId="1" fillId="4" borderId="3" xfId="1" applyFont="1" applyFill="1" applyBorder="1" applyAlignment="1"/>
    <xf numFmtId="43" fontId="2" fillId="0" borderId="3" xfId="1" applyFont="1" applyBorder="1" applyAlignment="1"/>
    <xf numFmtId="43" fontId="4" fillId="0" borderId="1" xfId="1" applyFont="1" applyBorder="1" applyAlignment="1"/>
    <xf numFmtId="43" fontId="4" fillId="0" borderId="3" xfId="1" applyFont="1" applyBorder="1" applyAlignment="1"/>
    <xf numFmtId="43" fontId="2" fillId="0" borderId="1" xfId="1" applyFont="1" applyBorder="1" applyAlignment="1">
      <alignment vertical="center"/>
    </xf>
    <xf numFmtId="0" fontId="3" fillId="0" borderId="0" xfId="0" applyFont="1"/>
    <xf numFmtId="2" fontId="1" fillId="0" borderId="1" xfId="0" applyNumberFormat="1" applyFont="1" applyBorder="1" applyAlignment="1">
      <alignment horizontal="center"/>
    </xf>
    <xf numFmtId="165" fontId="1" fillId="0" borderId="1" xfId="1" applyNumberFormat="1" applyFont="1" applyBorder="1" applyAlignment="1">
      <alignment horizontal="center"/>
    </xf>
    <xf numFmtId="164" fontId="2" fillId="5" borderId="0" xfId="1" applyNumberFormat="1" applyFont="1" applyFill="1" applyBorder="1"/>
    <xf numFmtId="0" fontId="0" fillId="5" borderId="0" xfId="0" applyNumberFormat="1" applyFill="1"/>
    <xf numFmtId="164" fontId="0" fillId="5" borderId="0" xfId="1" applyNumberFormat="1" applyFont="1" applyFill="1" applyBorder="1"/>
    <xf numFmtId="164" fontId="1" fillId="5" borderId="0" xfId="1" applyNumberFormat="1" applyFont="1" applyFill="1" applyBorder="1"/>
    <xf numFmtId="164" fontId="4" fillId="5" borderId="0" xfId="1" applyNumberFormat="1" applyFont="1" applyFill="1" applyBorder="1"/>
    <xf numFmtId="164" fontId="7" fillId="0" borderId="0" xfId="1" applyNumberFormat="1" applyFont="1" applyBorder="1"/>
    <xf numFmtId="164" fontId="8" fillId="0" borderId="0" xfId="1" applyNumberFormat="1" applyFont="1" applyBorder="1"/>
    <xf numFmtId="43" fontId="6" fillId="0" borderId="1" xfId="1" applyFont="1" applyBorder="1" applyAlignment="1"/>
    <xf numFmtId="43" fontId="6" fillId="4" borderId="3" xfId="1" applyFont="1" applyFill="1" applyBorder="1" applyAlignment="1"/>
    <xf numFmtId="43" fontId="0" fillId="3" borderId="1" xfId="1" applyFont="1" applyFill="1" applyBorder="1" applyAlignment="1"/>
    <xf numFmtId="164" fontId="8" fillId="5" borderId="0" xfId="1" applyNumberFormat="1" applyFont="1" applyFill="1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3" fillId="5" borderId="0" xfId="0" applyFont="1" applyFill="1"/>
    <xf numFmtId="0" fontId="1" fillId="0" borderId="9" xfId="0" applyFont="1" applyBorder="1"/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43" fontId="0" fillId="0" borderId="1" xfId="0" applyNumberFormat="1" applyBorder="1"/>
    <xf numFmtId="0" fontId="0" fillId="2" borderId="1" xfId="0" applyNumberFormat="1" applyFont="1" applyFill="1" applyBorder="1"/>
    <xf numFmtId="43" fontId="6" fillId="0" borderId="3" xfId="1" applyFont="1" applyBorder="1" applyAlignment="1"/>
    <xf numFmtId="0" fontId="0" fillId="0" borderId="2" xfId="0" applyBorder="1"/>
    <xf numFmtId="0" fontId="2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0" fillId="0" borderId="9" xfId="0" applyBorder="1"/>
    <xf numFmtId="0" fontId="2" fillId="0" borderId="10" xfId="0" applyFont="1" applyBorder="1"/>
    <xf numFmtId="0" fontId="1" fillId="0" borderId="10" xfId="0" applyFont="1" applyBorder="1" applyAlignment="1">
      <alignment horizontal="center" wrapText="1"/>
    </xf>
    <xf numFmtId="43" fontId="2" fillId="5" borderId="3" xfId="1" applyFont="1" applyFill="1" applyBorder="1" applyAlignment="1"/>
    <xf numFmtId="43" fontId="2" fillId="5" borderId="1" xfId="1" applyFont="1" applyFill="1" applyBorder="1" applyAlignment="1"/>
  </cellXfs>
  <cellStyles count="2">
    <cellStyle name="Normalno" xfId="0" builtinId="0"/>
    <cellStyle name="Zarez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tabSelected="1" workbookViewId="0">
      <selection activeCell="C47" sqref="C47:F47"/>
    </sheetView>
  </sheetViews>
  <sheetFormatPr defaultRowHeight="15" x14ac:dyDescent="0.25"/>
  <cols>
    <col min="1" max="1" width="6" customWidth="1"/>
    <col min="2" max="2" width="35" customWidth="1"/>
    <col min="3" max="3" width="17.5703125" style="1" customWidth="1"/>
    <col min="4" max="4" width="18" style="1" customWidth="1"/>
    <col min="5" max="5" width="17.28515625" customWidth="1"/>
    <col min="6" max="6" width="17.42578125" customWidth="1"/>
    <col min="7" max="8" width="9.7109375" style="1" customWidth="1"/>
    <col min="9" max="10" width="21" style="1" customWidth="1"/>
  </cols>
  <sheetData>
    <row r="1" spans="1:11" ht="18.75" x14ac:dyDescent="0.3">
      <c r="A1" s="66" t="s">
        <v>0</v>
      </c>
      <c r="B1" s="66"/>
      <c r="C1" s="2"/>
      <c r="D1" s="2"/>
      <c r="E1" s="1"/>
      <c r="F1" s="1"/>
    </row>
    <row r="2" spans="1:11" ht="18.75" x14ac:dyDescent="0.3">
      <c r="A2" s="66" t="s">
        <v>1</v>
      </c>
      <c r="B2" s="66"/>
      <c r="C2" s="2"/>
      <c r="D2" s="2"/>
      <c r="E2" s="1"/>
      <c r="F2" s="1"/>
    </row>
    <row r="3" spans="1:11" ht="18.75" x14ac:dyDescent="0.3">
      <c r="A3" s="83" t="s">
        <v>108</v>
      </c>
      <c r="B3" s="83"/>
      <c r="C3" s="83"/>
      <c r="D3" s="83"/>
      <c r="E3" s="1"/>
      <c r="F3" s="1"/>
    </row>
    <row r="4" spans="1:11" ht="15.75" thickBot="1" x14ac:dyDescent="0.3">
      <c r="A4" s="1"/>
      <c r="B4" s="1"/>
      <c r="E4" s="1"/>
      <c r="F4" s="3"/>
      <c r="G4" s="3"/>
      <c r="H4" s="3"/>
      <c r="I4" s="3"/>
      <c r="J4" s="3"/>
    </row>
    <row r="5" spans="1:11" ht="32.25" thickBot="1" x14ac:dyDescent="0.3">
      <c r="A5" s="96"/>
      <c r="B5" s="97" t="s">
        <v>80</v>
      </c>
      <c r="C5" s="85" t="s">
        <v>82</v>
      </c>
      <c r="D5" s="85" t="s">
        <v>105</v>
      </c>
      <c r="E5" s="98" t="s">
        <v>109</v>
      </c>
      <c r="F5" s="87" t="s">
        <v>107</v>
      </c>
      <c r="G5" s="86" t="s">
        <v>29</v>
      </c>
      <c r="H5" s="88" t="s">
        <v>30</v>
      </c>
      <c r="I5" s="14"/>
      <c r="J5" s="14"/>
    </row>
    <row r="6" spans="1:11" s="1" customFormat="1" ht="15.75" x14ac:dyDescent="0.25">
      <c r="A6" s="92"/>
      <c r="B6" s="23" t="s">
        <v>2</v>
      </c>
      <c r="C6" s="93">
        <v>2</v>
      </c>
      <c r="D6" s="93">
        <v>3</v>
      </c>
      <c r="E6" s="94">
        <v>4</v>
      </c>
      <c r="F6" s="95">
        <v>5</v>
      </c>
      <c r="G6" s="94">
        <v>6</v>
      </c>
      <c r="H6" s="94">
        <v>7</v>
      </c>
      <c r="I6" s="14"/>
      <c r="J6" s="14"/>
    </row>
    <row r="7" spans="1:11" ht="14.1" customHeight="1" x14ac:dyDescent="0.25">
      <c r="A7" s="4">
        <v>321</v>
      </c>
      <c r="B7" s="5" t="s">
        <v>3</v>
      </c>
      <c r="C7" s="46">
        <v>107313</v>
      </c>
      <c r="D7" s="45">
        <v>213720</v>
      </c>
      <c r="E7" s="45">
        <v>129720</v>
      </c>
      <c r="F7" s="46">
        <v>110498.16</v>
      </c>
      <c r="G7" s="31">
        <f>(F7/C7)*100</f>
        <v>102.96810265298706</v>
      </c>
      <c r="H7" s="33">
        <f>(F7/E7)*100</f>
        <v>85.18205365402406</v>
      </c>
      <c r="I7" s="15"/>
      <c r="J7" s="15"/>
      <c r="K7" s="6"/>
    </row>
    <row r="8" spans="1:11" ht="14.1" customHeight="1" x14ac:dyDescent="0.25">
      <c r="A8" s="7">
        <v>322</v>
      </c>
      <c r="B8" s="8" t="s">
        <v>4</v>
      </c>
      <c r="C8" s="48">
        <v>263825</v>
      </c>
      <c r="D8" s="47">
        <v>253610</v>
      </c>
      <c r="E8" s="47">
        <v>300910</v>
      </c>
      <c r="F8" s="48">
        <v>298913.8</v>
      </c>
      <c r="G8" s="31">
        <f t="shared" ref="G8:G65" si="0">(F8/C8)*100</f>
        <v>113.30002842793519</v>
      </c>
      <c r="H8" s="33">
        <f t="shared" ref="H8:H67" si="1">(F8/E8)*100</f>
        <v>99.336612276095835</v>
      </c>
      <c r="I8" s="15"/>
      <c r="J8" s="15"/>
      <c r="K8" s="6"/>
    </row>
    <row r="9" spans="1:11" ht="14.1" customHeight="1" x14ac:dyDescent="0.25">
      <c r="A9" s="7">
        <v>323</v>
      </c>
      <c r="B9" s="8" t="s">
        <v>5</v>
      </c>
      <c r="C9" s="48">
        <v>168820</v>
      </c>
      <c r="D9" s="47">
        <v>170010</v>
      </c>
      <c r="E9" s="47">
        <v>208690</v>
      </c>
      <c r="F9" s="48">
        <v>199916.68</v>
      </c>
      <c r="G9" s="31">
        <f t="shared" si="0"/>
        <v>118.42002132448761</v>
      </c>
      <c r="H9" s="33">
        <f t="shared" si="1"/>
        <v>95.796003641765296</v>
      </c>
      <c r="I9" s="15"/>
      <c r="J9" s="15"/>
      <c r="K9" s="6"/>
    </row>
    <row r="10" spans="1:11" ht="14.1" customHeight="1" x14ac:dyDescent="0.25">
      <c r="A10" s="7">
        <v>329</v>
      </c>
      <c r="B10" s="8" t="s">
        <v>6</v>
      </c>
      <c r="C10" s="48">
        <v>15284</v>
      </c>
      <c r="D10" s="47">
        <v>22460</v>
      </c>
      <c r="E10" s="47">
        <v>22460</v>
      </c>
      <c r="F10" s="48">
        <v>12304.37</v>
      </c>
      <c r="G10" s="31">
        <f t="shared" si="0"/>
        <v>80.504907092384187</v>
      </c>
      <c r="H10" s="33">
        <f t="shared" si="1"/>
        <v>54.783481745325027</v>
      </c>
      <c r="I10" s="15"/>
      <c r="J10" s="15"/>
      <c r="K10" s="6"/>
    </row>
    <row r="11" spans="1:11" ht="14.1" customHeight="1" x14ac:dyDescent="0.25">
      <c r="A11" s="7">
        <v>343</v>
      </c>
      <c r="B11" s="8" t="s">
        <v>7</v>
      </c>
      <c r="C11" s="48">
        <v>2669</v>
      </c>
      <c r="D11" s="47">
        <v>3200</v>
      </c>
      <c r="E11" s="47">
        <v>1220</v>
      </c>
      <c r="F11" s="48">
        <v>863.39</v>
      </c>
      <c r="G11" s="31">
        <f t="shared" si="0"/>
        <v>32.34881978269015</v>
      </c>
      <c r="H11" s="33">
        <f t="shared" si="1"/>
        <v>70.769672131147544</v>
      </c>
      <c r="I11" s="15"/>
      <c r="J11" s="15"/>
      <c r="K11" s="6"/>
    </row>
    <row r="12" spans="1:11" ht="14.1" customHeight="1" x14ac:dyDescent="0.25">
      <c r="A12" s="7"/>
      <c r="B12" s="8"/>
      <c r="C12" s="50">
        <f>SUM(C7:C11)</f>
        <v>557911</v>
      </c>
      <c r="D12" s="49">
        <f>SUM(D7:D11)</f>
        <v>663000</v>
      </c>
      <c r="E12" s="49">
        <f>SUM(E7:E11)</f>
        <v>663000</v>
      </c>
      <c r="F12" s="50">
        <f>SUM(F7:F11)</f>
        <v>622496.39999999991</v>
      </c>
      <c r="G12" s="31">
        <f t="shared" si="0"/>
        <v>111.57629084208772</v>
      </c>
      <c r="H12" s="33">
        <f t="shared" si="1"/>
        <v>93.890859728506769</v>
      </c>
      <c r="I12" s="69"/>
      <c r="J12" s="69"/>
      <c r="K12" s="70"/>
    </row>
    <row r="13" spans="1:11" ht="14.1" customHeight="1" x14ac:dyDescent="0.25">
      <c r="A13" s="7"/>
      <c r="B13" s="9" t="s">
        <v>8</v>
      </c>
      <c r="C13" s="52">
        <f>SUM(C14)</f>
        <v>11175</v>
      </c>
      <c r="D13" s="51">
        <f>SUM(D14)</f>
        <v>11700</v>
      </c>
      <c r="E13" s="51">
        <f>SUM(E14)</f>
        <v>11700</v>
      </c>
      <c r="F13" s="52">
        <f>SUM(F14)</f>
        <v>9239</v>
      </c>
      <c r="G13" s="31">
        <f t="shared" si="0"/>
        <v>82.675615212527958</v>
      </c>
      <c r="H13" s="33">
        <f t="shared" si="1"/>
        <v>78.965811965811966</v>
      </c>
      <c r="I13" s="71"/>
      <c r="J13" s="71"/>
      <c r="K13" s="70"/>
    </row>
    <row r="14" spans="1:11" ht="14.1" customHeight="1" x14ac:dyDescent="0.25">
      <c r="A14" s="7">
        <v>323</v>
      </c>
      <c r="B14" s="8" t="s">
        <v>5</v>
      </c>
      <c r="C14" s="48">
        <v>11175</v>
      </c>
      <c r="D14" s="47">
        <v>11700</v>
      </c>
      <c r="E14" s="47">
        <v>11700</v>
      </c>
      <c r="F14" s="48">
        <v>9239</v>
      </c>
      <c r="G14" s="31">
        <f t="shared" si="0"/>
        <v>82.675615212527958</v>
      </c>
      <c r="H14" s="33">
        <f t="shared" si="1"/>
        <v>78.965811965811966</v>
      </c>
      <c r="I14" s="71"/>
      <c r="J14" s="71"/>
      <c r="K14" s="70"/>
    </row>
    <row r="15" spans="1:11" s="1" customFormat="1" ht="14.1" customHeight="1" x14ac:dyDescent="0.25">
      <c r="A15" s="7"/>
      <c r="B15" s="8"/>
      <c r="C15" s="48"/>
      <c r="D15" s="47"/>
      <c r="E15" s="47"/>
      <c r="F15" s="48"/>
      <c r="G15" s="31"/>
      <c r="H15" s="33"/>
      <c r="I15" s="71"/>
      <c r="J15" s="71"/>
      <c r="K15" s="70"/>
    </row>
    <row r="16" spans="1:11" s="1" customFormat="1" ht="14.1" customHeight="1" x14ac:dyDescent="0.25">
      <c r="A16" s="7"/>
      <c r="B16" s="10" t="s">
        <v>83</v>
      </c>
      <c r="C16" s="51">
        <f>SUM(C17)</f>
        <v>65327</v>
      </c>
      <c r="D16" s="78"/>
      <c r="E16" s="51">
        <f>SUM(E17)</f>
        <v>112000</v>
      </c>
      <c r="F16" s="51">
        <f>SUM(F17)</f>
        <v>110087.5</v>
      </c>
      <c r="G16" s="31">
        <f t="shared" si="0"/>
        <v>168.51761140110523</v>
      </c>
      <c r="H16" s="33">
        <f t="shared" si="1"/>
        <v>98.292410714285722</v>
      </c>
      <c r="I16" s="71"/>
      <c r="J16" s="71"/>
      <c r="K16" s="70"/>
    </row>
    <row r="17" spans="1:11" s="1" customFormat="1" ht="14.1" customHeight="1" x14ac:dyDescent="0.25">
      <c r="A17" s="7">
        <v>422</v>
      </c>
      <c r="B17" s="8" t="s">
        <v>84</v>
      </c>
      <c r="C17" s="48">
        <v>65327</v>
      </c>
      <c r="D17" s="47">
        <v>0</v>
      </c>
      <c r="E17" s="47">
        <v>112000</v>
      </c>
      <c r="F17" s="48">
        <v>110087.5</v>
      </c>
      <c r="G17" s="31">
        <f t="shared" si="0"/>
        <v>168.51761140110523</v>
      </c>
      <c r="H17" s="33">
        <f t="shared" si="1"/>
        <v>98.292410714285722</v>
      </c>
      <c r="I17" s="71"/>
      <c r="J17" s="71"/>
      <c r="K17" s="70"/>
    </row>
    <row r="18" spans="1:11" ht="14.1" customHeight="1" x14ac:dyDescent="0.25">
      <c r="A18" s="7"/>
      <c r="B18" s="8"/>
      <c r="C18" s="54"/>
      <c r="D18" s="47"/>
      <c r="E18" s="53"/>
      <c r="F18" s="54"/>
      <c r="G18" s="31"/>
      <c r="H18" s="33"/>
      <c r="I18" s="72"/>
      <c r="J18" s="72"/>
      <c r="K18" s="70"/>
    </row>
    <row r="19" spans="1:11" ht="14.1" customHeight="1" x14ac:dyDescent="0.25">
      <c r="A19" s="7"/>
      <c r="B19" s="9" t="s">
        <v>9</v>
      </c>
      <c r="C19" s="48"/>
      <c r="D19" s="55"/>
      <c r="E19" s="47"/>
      <c r="F19" s="48"/>
      <c r="G19" s="31"/>
      <c r="H19" s="33"/>
      <c r="I19" s="71"/>
      <c r="J19" s="71"/>
      <c r="K19" s="70"/>
    </row>
    <row r="20" spans="1:11" s="1" customFormat="1" ht="14.1" customHeight="1" x14ac:dyDescent="0.25">
      <c r="A20" s="7">
        <v>311</v>
      </c>
      <c r="B20" s="12" t="s">
        <v>93</v>
      </c>
      <c r="C20" s="58">
        <v>2493</v>
      </c>
      <c r="D20" s="55">
        <v>0</v>
      </c>
      <c r="E20" s="57"/>
      <c r="F20" s="58"/>
      <c r="G20" s="31"/>
      <c r="H20" s="33">
        <v>0</v>
      </c>
      <c r="I20" s="71"/>
      <c r="J20" s="71"/>
      <c r="K20" s="70"/>
    </row>
    <row r="21" spans="1:11" ht="14.1" customHeight="1" x14ac:dyDescent="0.25">
      <c r="A21" s="7">
        <v>312</v>
      </c>
      <c r="B21" s="11" t="s">
        <v>26</v>
      </c>
      <c r="C21" s="58">
        <v>0</v>
      </c>
      <c r="D21" s="57">
        <v>5500</v>
      </c>
      <c r="E21" s="57">
        <v>5500</v>
      </c>
      <c r="F21" s="58">
        <v>0</v>
      </c>
      <c r="G21" s="31">
        <v>0</v>
      </c>
      <c r="H21" s="33">
        <f t="shared" si="1"/>
        <v>0</v>
      </c>
      <c r="I21" s="72"/>
      <c r="J21" s="72"/>
      <c r="K21" s="70"/>
    </row>
    <row r="22" spans="1:11" ht="14.1" customHeight="1" x14ac:dyDescent="0.25">
      <c r="A22" s="20">
        <v>321</v>
      </c>
      <c r="B22" s="21" t="s">
        <v>14</v>
      </c>
      <c r="C22" s="58">
        <f>SUM(C23:C25)</f>
        <v>864</v>
      </c>
      <c r="D22" s="57">
        <f>SUM(D23:D25)</f>
        <v>38730</v>
      </c>
      <c r="E22" s="57">
        <f>SUM(E23:E25)</f>
        <v>38730</v>
      </c>
      <c r="F22" s="58">
        <f>SUM(F23:F25)</f>
        <v>0</v>
      </c>
      <c r="G22" s="31">
        <f t="shared" si="0"/>
        <v>0</v>
      </c>
      <c r="H22" s="33">
        <f t="shared" si="1"/>
        <v>0</v>
      </c>
      <c r="I22" s="72"/>
      <c r="J22" s="72"/>
      <c r="K22" s="70"/>
    </row>
    <row r="23" spans="1:11" ht="14.1" customHeight="1" x14ac:dyDescent="0.25">
      <c r="A23" s="7">
        <v>321</v>
      </c>
      <c r="B23" s="8" t="s">
        <v>27</v>
      </c>
      <c r="C23" s="48"/>
      <c r="D23" s="47">
        <v>12400</v>
      </c>
      <c r="E23" s="47">
        <v>12400</v>
      </c>
      <c r="F23" s="48"/>
      <c r="G23" s="31"/>
      <c r="H23" s="33">
        <f t="shared" si="1"/>
        <v>0</v>
      </c>
      <c r="I23" s="71"/>
      <c r="J23" s="71"/>
      <c r="K23" s="70"/>
    </row>
    <row r="24" spans="1:11" s="1" customFormat="1" ht="14.1" customHeight="1" x14ac:dyDescent="0.25">
      <c r="A24" s="7">
        <v>321</v>
      </c>
      <c r="B24" s="8" t="s">
        <v>19</v>
      </c>
      <c r="C24" s="48"/>
      <c r="D24" s="47">
        <v>10400</v>
      </c>
      <c r="E24" s="47">
        <v>10400</v>
      </c>
      <c r="F24" s="48"/>
      <c r="G24" s="31"/>
      <c r="H24" s="33">
        <f t="shared" si="1"/>
        <v>0</v>
      </c>
      <c r="I24" s="71"/>
      <c r="J24" s="71"/>
      <c r="K24" s="70"/>
    </row>
    <row r="25" spans="1:11" ht="14.1" customHeight="1" x14ac:dyDescent="0.25">
      <c r="A25" s="7">
        <v>321</v>
      </c>
      <c r="B25" s="8" t="s">
        <v>16</v>
      </c>
      <c r="C25" s="48">
        <v>864</v>
      </c>
      <c r="D25" s="47">
        <v>15930</v>
      </c>
      <c r="E25" s="47">
        <v>15930</v>
      </c>
      <c r="F25" s="48"/>
      <c r="G25" s="31">
        <f t="shared" si="0"/>
        <v>0</v>
      </c>
      <c r="H25" s="33">
        <f t="shared" si="1"/>
        <v>0</v>
      </c>
      <c r="I25" s="71"/>
      <c r="J25" s="71"/>
      <c r="K25" s="70"/>
    </row>
    <row r="26" spans="1:11" ht="14.1" customHeight="1" x14ac:dyDescent="0.25">
      <c r="A26" s="20">
        <v>322</v>
      </c>
      <c r="B26" s="21" t="s">
        <v>4</v>
      </c>
      <c r="C26" s="58">
        <f>SUM(C27:C29)</f>
        <v>3149</v>
      </c>
      <c r="D26" s="57">
        <f>SUM(D27:D29)</f>
        <v>25850</v>
      </c>
      <c r="E26" s="57">
        <f>SUM(E27:E29)</f>
        <v>26850</v>
      </c>
      <c r="F26" s="58">
        <f>SUM(F27:F29)</f>
        <v>15434.9</v>
      </c>
      <c r="G26" s="31"/>
      <c r="H26" s="33">
        <f t="shared" si="1"/>
        <v>57.485661080074493</v>
      </c>
      <c r="I26" s="72"/>
      <c r="J26" s="72"/>
      <c r="K26" s="70"/>
    </row>
    <row r="27" spans="1:11" ht="14.1" customHeight="1" x14ac:dyDescent="0.25">
      <c r="A27" s="7">
        <v>322</v>
      </c>
      <c r="B27" s="8" t="s">
        <v>28</v>
      </c>
      <c r="C27" s="48"/>
      <c r="D27" s="47">
        <v>15750</v>
      </c>
      <c r="E27" s="47">
        <v>15750</v>
      </c>
      <c r="F27" s="48">
        <v>14370.94</v>
      </c>
      <c r="G27" s="31"/>
      <c r="H27" s="33">
        <f t="shared" si="1"/>
        <v>91.244063492063503</v>
      </c>
      <c r="I27" s="71"/>
      <c r="J27" s="71"/>
      <c r="K27" s="70"/>
    </row>
    <row r="28" spans="1:11" s="1" customFormat="1" ht="14.1" customHeight="1" x14ac:dyDescent="0.25">
      <c r="A28" s="7"/>
      <c r="B28" s="8" t="s">
        <v>112</v>
      </c>
      <c r="C28" s="59">
        <v>0</v>
      </c>
      <c r="D28" s="47"/>
      <c r="E28" s="47">
        <v>1000</v>
      </c>
      <c r="F28" s="59">
        <v>1000</v>
      </c>
      <c r="G28" s="31"/>
      <c r="H28" s="33"/>
      <c r="I28" s="71"/>
      <c r="J28" s="71"/>
      <c r="K28" s="70"/>
    </row>
    <row r="29" spans="1:11" ht="14.1" customHeight="1" x14ac:dyDescent="0.25">
      <c r="A29" s="7">
        <v>322</v>
      </c>
      <c r="B29" s="8" t="s">
        <v>19</v>
      </c>
      <c r="C29" s="48">
        <v>3149</v>
      </c>
      <c r="D29" s="47">
        <v>10100</v>
      </c>
      <c r="E29" s="47">
        <v>10100</v>
      </c>
      <c r="F29" s="48">
        <v>63.96</v>
      </c>
      <c r="G29" s="31"/>
      <c r="H29" s="33">
        <f t="shared" si="1"/>
        <v>0.63326732673267327</v>
      </c>
      <c r="I29" s="71"/>
      <c r="J29" s="71"/>
      <c r="K29" s="70"/>
    </row>
    <row r="30" spans="1:11" ht="14.1" customHeight="1" x14ac:dyDescent="0.25">
      <c r="A30" s="20">
        <v>323</v>
      </c>
      <c r="B30" s="11" t="s">
        <v>5</v>
      </c>
      <c r="C30" s="58"/>
      <c r="D30" s="60"/>
      <c r="E30" s="57">
        <f>SUM(E31)</f>
        <v>0</v>
      </c>
      <c r="F30" s="58">
        <f>SUM(F31)</f>
        <v>1945</v>
      </c>
      <c r="G30" s="31"/>
      <c r="H30" s="33"/>
      <c r="I30" s="72"/>
      <c r="J30" s="72"/>
      <c r="K30" s="70"/>
    </row>
    <row r="31" spans="1:11" ht="14.1" customHeight="1" x14ac:dyDescent="0.25">
      <c r="A31" s="7"/>
      <c r="B31" s="8" t="s">
        <v>17</v>
      </c>
      <c r="C31" s="48"/>
      <c r="D31" s="47"/>
      <c r="E31" s="47"/>
      <c r="F31" s="48">
        <v>1945</v>
      </c>
      <c r="G31" s="31"/>
      <c r="H31" s="33"/>
      <c r="I31" s="71"/>
      <c r="J31" s="71"/>
      <c r="K31" s="70"/>
    </row>
    <row r="32" spans="1:11" ht="14.1" customHeight="1" x14ac:dyDescent="0.25">
      <c r="A32" s="20">
        <v>329</v>
      </c>
      <c r="B32" s="21" t="s">
        <v>10</v>
      </c>
      <c r="C32" s="58">
        <f>SUM(C34:C37)</f>
        <v>33631</v>
      </c>
      <c r="D32" s="56">
        <f>SUM(D34:D37)</f>
        <v>92421</v>
      </c>
      <c r="E32" s="57">
        <f>SUM(E33:E37)</f>
        <v>102421</v>
      </c>
      <c r="F32" s="58">
        <f>SUM(F33:F37)</f>
        <v>47077.1</v>
      </c>
      <c r="G32" s="31">
        <f t="shared" si="0"/>
        <v>139.98126728316137</v>
      </c>
      <c r="H32" s="33">
        <f t="shared" si="1"/>
        <v>45.964304195428667</v>
      </c>
      <c r="I32" s="72"/>
      <c r="J32" s="72"/>
      <c r="K32" s="70"/>
    </row>
    <row r="33" spans="1:11" s="1" customFormat="1" ht="14.1" customHeight="1" x14ac:dyDescent="0.25">
      <c r="A33" s="20"/>
      <c r="B33" s="90" t="s">
        <v>114</v>
      </c>
      <c r="C33" s="58"/>
      <c r="D33" s="56"/>
      <c r="E33" s="76">
        <v>10000</v>
      </c>
      <c r="F33" s="91">
        <v>6000</v>
      </c>
      <c r="G33" s="31"/>
      <c r="H33" s="33"/>
      <c r="I33" s="72"/>
      <c r="J33" s="72"/>
      <c r="K33" s="70"/>
    </row>
    <row r="34" spans="1:11" ht="14.1" customHeight="1" x14ac:dyDescent="0.25">
      <c r="A34" s="7"/>
      <c r="B34" s="8" t="s">
        <v>19</v>
      </c>
      <c r="C34" s="48">
        <v>15998</v>
      </c>
      <c r="D34" s="47">
        <v>16000</v>
      </c>
      <c r="E34" s="47">
        <v>16000</v>
      </c>
      <c r="F34" s="48">
        <v>6276.76</v>
      </c>
      <c r="G34" s="31">
        <f t="shared" si="0"/>
        <v>39.234654331791475</v>
      </c>
      <c r="H34" s="33">
        <f t="shared" si="1"/>
        <v>39.229750000000003</v>
      </c>
      <c r="I34" s="71"/>
      <c r="J34" s="71"/>
      <c r="K34" s="70"/>
    </row>
    <row r="35" spans="1:11" ht="14.1" customHeight="1" x14ac:dyDescent="0.25">
      <c r="A35" s="8"/>
      <c r="B35" s="8" t="s">
        <v>18</v>
      </c>
      <c r="C35" s="48">
        <v>15353</v>
      </c>
      <c r="D35" s="47">
        <v>62600</v>
      </c>
      <c r="E35" s="47">
        <v>62600</v>
      </c>
      <c r="F35" s="48">
        <v>31746.73</v>
      </c>
      <c r="G35" s="31">
        <f t="shared" si="0"/>
        <v>206.77867517748973</v>
      </c>
      <c r="H35" s="33">
        <f t="shared" si="1"/>
        <v>50.713626198083062</v>
      </c>
      <c r="I35" s="71"/>
      <c r="J35" s="71"/>
      <c r="K35" s="70"/>
    </row>
    <row r="36" spans="1:11" ht="14.1" customHeight="1" x14ac:dyDescent="0.25">
      <c r="A36" s="8"/>
      <c r="B36" s="8" t="s">
        <v>17</v>
      </c>
      <c r="C36" s="48"/>
      <c r="D36" s="47">
        <v>5061</v>
      </c>
      <c r="E36" s="47">
        <v>5061</v>
      </c>
      <c r="F36" s="48">
        <v>3053.61</v>
      </c>
      <c r="G36" s="31"/>
      <c r="H36" s="33">
        <f t="shared" si="1"/>
        <v>60.336099585062243</v>
      </c>
      <c r="I36" s="71"/>
      <c r="J36" s="71"/>
      <c r="K36" s="70"/>
    </row>
    <row r="37" spans="1:11" ht="14.1" customHeight="1" x14ac:dyDescent="0.25">
      <c r="A37" s="8"/>
      <c r="B37" s="8" t="s">
        <v>16</v>
      </c>
      <c r="C37" s="48">
        <v>2280</v>
      </c>
      <c r="D37" s="47">
        <v>8760</v>
      </c>
      <c r="E37" s="47">
        <v>8760</v>
      </c>
      <c r="F37" s="48"/>
      <c r="G37" s="31">
        <f t="shared" si="0"/>
        <v>0</v>
      </c>
      <c r="H37" s="33">
        <f t="shared" si="1"/>
        <v>0</v>
      </c>
      <c r="I37" s="71"/>
      <c r="J37" s="71"/>
      <c r="K37" s="70"/>
    </row>
    <row r="38" spans="1:11" s="1" customFormat="1" ht="14.1" customHeight="1" x14ac:dyDescent="0.25">
      <c r="A38" s="20">
        <v>4</v>
      </c>
      <c r="B38" s="10" t="s">
        <v>86</v>
      </c>
      <c r="C38" s="57">
        <f t="shared" ref="C38" si="2">SUM(C39:C43)</f>
        <v>92058</v>
      </c>
      <c r="D38" s="57">
        <f t="shared" ref="D38:F38" si="3">SUM(D39:D43)</f>
        <v>8000</v>
      </c>
      <c r="E38" s="57">
        <f t="shared" si="3"/>
        <v>8000</v>
      </c>
      <c r="F38" s="57">
        <f t="shared" si="3"/>
        <v>0</v>
      </c>
      <c r="G38" s="31"/>
      <c r="H38" s="33"/>
      <c r="I38" s="71"/>
      <c r="J38" s="71"/>
      <c r="K38" s="70"/>
    </row>
    <row r="39" spans="1:11" s="1" customFormat="1" ht="14.1" customHeight="1" x14ac:dyDescent="0.25">
      <c r="A39" s="7">
        <v>412</v>
      </c>
      <c r="B39" s="8" t="s">
        <v>15</v>
      </c>
      <c r="C39" s="58"/>
      <c r="D39" s="47"/>
      <c r="E39" s="57"/>
      <c r="F39" s="58"/>
      <c r="G39" s="31"/>
      <c r="H39" s="33"/>
      <c r="I39" s="72"/>
      <c r="J39" s="72"/>
      <c r="K39" s="70"/>
    </row>
    <row r="40" spans="1:11" s="1" customFormat="1" ht="14.1" customHeight="1" x14ac:dyDescent="0.25">
      <c r="A40" s="7">
        <v>412</v>
      </c>
      <c r="B40" s="8" t="s">
        <v>98</v>
      </c>
      <c r="C40" s="58"/>
      <c r="D40" s="47"/>
      <c r="E40" s="57"/>
      <c r="F40" s="58"/>
      <c r="G40" s="31"/>
      <c r="H40" s="33"/>
      <c r="I40" s="72"/>
      <c r="J40" s="72"/>
      <c r="K40" s="70"/>
    </row>
    <row r="41" spans="1:11" ht="14.1" customHeight="1" x14ac:dyDescent="0.25">
      <c r="A41" s="7">
        <v>422</v>
      </c>
      <c r="B41" s="11" t="s">
        <v>72</v>
      </c>
      <c r="C41" s="58"/>
      <c r="D41" s="60">
        <v>8000</v>
      </c>
      <c r="E41" s="76">
        <v>8000</v>
      </c>
      <c r="F41" s="58"/>
      <c r="G41" s="31"/>
      <c r="H41" s="33">
        <f t="shared" si="1"/>
        <v>0</v>
      </c>
      <c r="I41" s="72"/>
      <c r="J41" s="72"/>
      <c r="K41" s="70"/>
    </row>
    <row r="42" spans="1:11" ht="14.1" customHeight="1" x14ac:dyDescent="0.25">
      <c r="A42" s="7">
        <v>424</v>
      </c>
      <c r="B42" s="11" t="s">
        <v>73</v>
      </c>
      <c r="C42" s="77">
        <v>2290</v>
      </c>
      <c r="D42" s="60"/>
      <c r="E42" s="76"/>
      <c r="F42" s="77"/>
      <c r="G42" s="31">
        <f t="shared" si="0"/>
        <v>0</v>
      </c>
      <c r="H42" s="33"/>
      <c r="I42" s="72"/>
      <c r="J42" s="72"/>
      <c r="K42" s="70"/>
    </row>
    <row r="43" spans="1:11" s="1" customFormat="1" ht="14.1" customHeight="1" x14ac:dyDescent="0.25">
      <c r="A43" s="7">
        <v>422</v>
      </c>
      <c r="B43" s="11" t="s">
        <v>85</v>
      </c>
      <c r="C43" s="77">
        <v>89768</v>
      </c>
      <c r="D43" s="60"/>
      <c r="E43" s="76"/>
      <c r="F43" s="77"/>
      <c r="G43" s="31"/>
      <c r="H43" s="33">
        <v>0</v>
      </c>
      <c r="I43" s="72"/>
      <c r="J43" s="72"/>
      <c r="K43" s="70"/>
    </row>
    <row r="44" spans="1:11" s="1" customFormat="1" ht="14.1" customHeight="1" x14ac:dyDescent="0.25">
      <c r="A44" s="7">
        <v>424</v>
      </c>
      <c r="B44" s="11" t="s">
        <v>97</v>
      </c>
      <c r="C44" s="61"/>
      <c r="D44" s="60"/>
      <c r="E44" s="57"/>
      <c r="F44" s="61"/>
      <c r="G44" s="31"/>
      <c r="H44" s="33"/>
      <c r="I44" s="72"/>
      <c r="J44" s="72"/>
      <c r="K44" s="70"/>
    </row>
    <row r="45" spans="1:11" ht="14.1" customHeight="1" x14ac:dyDescent="0.25">
      <c r="A45" s="8"/>
      <c r="B45" s="8"/>
      <c r="C45" s="49">
        <f>SUM(C20+C21+C22+C26+C30+C32+C38)</f>
        <v>132195</v>
      </c>
      <c r="D45" s="49">
        <f>SUM(D21+D22+D26+D30+D32+D38)</f>
        <v>170501</v>
      </c>
      <c r="E45" s="49">
        <f>SUM(E20+E21+E22+E26+E30+E32+E38)</f>
        <v>181501</v>
      </c>
      <c r="F45" s="49">
        <f>SUM(F20+F21+F22+F26+F30+F32+F38)</f>
        <v>64457</v>
      </c>
      <c r="G45" s="31">
        <f t="shared" si="0"/>
        <v>48.759030220507583</v>
      </c>
      <c r="H45" s="33">
        <f t="shared" si="1"/>
        <v>35.513302957008506</v>
      </c>
      <c r="I45" s="69"/>
      <c r="J45" s="69"/>
      <c r="K45" s="70"/>
    </row>
    <row r="46" spans="1:11" s="1" customFormat="1" ht="14.1" customHeight="1" x14ac:dyDescent="0.25">
      <c r="A46" s="8"/>
      <c r="B46" s="10" t="s">
        <v>70</v>
      </c>
      <c r="C46" s="62"/>
      <c r="D46" s="57"/>
      <c r="E46" s="55"/>
      <c r="F46" s="62"/>
      <c r="G46" s="31"/>
      <c r="H46" s="33"/>
      <c r="I46" s="69"/>
      <c r="J46" s="69"/>
      <c r="K46" s="70"/>
    </row>
    <row r="47" spans="1:11" s="1" customFormat="1" ht="14.1" customHeight="1" x14ac:dyDescent="0.25">
      <c r="A47" s="10">
        <v>32</v>
      </c>
      <c r="B47" s="10" t="s">
        <v>12</v>
      </c>
      <c r="C47" s="99">
        <f>SUM(C48:C49)</f>
        <v>0</v>
      </c>
      <c r="D47" s="53">
        <f>SUM(D48:D49)</f>
        <v>0</v>
      </c>
      <c r="E47" s="100">
        <f>SUM(E48:E49)</f>
        <v>0</v>
      </c>
      <c r="F47" s="99">
        <f>SUM(F48:F49)</f>
        <v>0</v>
      </c>
      <c r="G47" s="31">
        <v>0</v>
      </c>
      <c r="H47" s="33"/>
      <c r="I47" s="69"/>
      <c r="J47" s="69"/>
      <c r="K47" s="70"/>
    </row>
    <row r="48" spans="1:11" s="1" customFormat="1" ht="14.1" customHeight="1" x14ac:dyDescent="0.25">
      <c r="A48" s="8">
        <v>324</v>
      </c>
      <c r="B48" s="8" t="s">
        <v>20</v>
      </c>
      <c r="C48" s="64">
        <v>0</v>
      </c>
      <c r="D48" s="47">
        <v>0</v>
      </c>
      <c r="E48" s="63">
        <v>0</v>
      </c>
      <c r="F48" s="64">
        <v>0</v>
      </c>
      <c r="G48" s="31">
        <v>0</v>
      </c>
      <c r="H48" s="33"/>
      <c r="I48" s="73"/>
      <c r="J48" s="73"/>
      <c r="K48" s="70"/>
    </row>
    <row r="49" spans="1:11" s="1" customFormat="1" ht="14.1" customHeight="1" x14ac:dyDescent="0.25">
      <c r="A49" s="8">
        <v>324</v>
      </c>
      <c r="B49" s="8" t="s">
        <v>21</v>
      </c>
      <c r="C49" s="64"/>
      <c r="D49" s="47"/>
      <c r="E49" s="63"/>
      <c r="F49" s="64"/>
      <c r="G49" s="31"/>
      <c r="H49" s="33"/>
      <c r="I49" s="73"/>
      <c r="J49" s="73"/>
      <c r="K49" s="70"/>
    </row>
    <row r="50" spans="1:11" s="1" customFormat="1" ht="14.1" customHeight="1" x14ac:dyDescent="0.25">
      <c r="A50" s="8"/>
      <c r="B50" s="8"/>
      <c r="C50" s="64"/>
      <c r="D50" s="47"/>
      <c r="E50" s="63"/>
      <c r="F50" s="64"/>
      <c r="G50" s="31"/>
      <c r="H50" s="33"/>
      <c r="I50" s="73"/>
      <c r="J50" s="73"/>
      <c r="K50" s="70"/>
    </row>
    <row r="51" spans="1:11" s="1" customFormat="1" ht="14.1" customHeight="1" x14ac:dyDescent="0.25">
      <c r="A51" s="8">
        <v>322</v>
      </c>
      <c r="B51" s="8" t="s">
        <v>96</v>
      </c>
      <c r="C51" s="64"/>
      <c r="D51" s="47"/>
      <c r="E51" s="63"/>
      <c r="F51" s="64"/>
      <c r="G51" s="31"/>
      <c r="H51" s="33"/>
      <c r="I51" s="73"/>
      <c r="J51" s="73"/>
      <c r="K51" s="70"/>
    </row>
    <row r="52" spans="1:11" s="1" customFormat="1" ht="14.1" customHeight="1" x14ac:dyDescent="0.25">
      <c r="A52" s="8"/>
      <c r="B52" s="8"/>
      <c r="C52" s="64"/>
      <c r="D52" s="47"/>
      <c r="E52" s="63"/>
      <c r="F52" s="64"/>
      <c r="G52" s="31"/>
      <c r="H52" s="33"/>
      <c r="I52" s="73"/>
      <c r="J52" s="73"/>
      <c r="K52" s="70"/>
    </row>
    <row r="53" spans="1:11" s="1" customFormat="1" ht="14.1" customHeight="1" x14ac:dyDescent="0.25">
      <c r="A53" s="8"/>
      <c r="B53" s="10" t="s">
        <v>87</v>
      </c>
      <c r="C53" s="49">
        <f>SUM(C54)</f>
        <v>1605</v>
      </c>
      <c r="D53" s="51">
        <f>SUM(D54:D55)</f>
        <v>1900</v>
      </c>
      <c r="E53" s="49">
        <f>SUM(E54)</f>
        <v>1900</v>
      </c>
      <c r="F53" s="49">
        <f>SUM(F54)</f>
        <v>1036.56</v>
      </c>
      <c r="G53" s="31"/>
      <c r="H53" s="33"/>
      <c r="I53" s="73"/>
      <c r="J53" s="73"/>
      <c r="K53" s="70"/>
    </row>
    <row r="54" spans="1:11" s="1" customFormat="1" ht="14.1" customHeight="1" x14ac:dyDescent="0.25">
      <c r="A54" s="8">
        <v>372</v>
      </c>
      <c r="B54" s="8" t="s">
        <v>113</v>
      </c>
      <c r="C54" s="64">
        <v>1605</v>
      </c>
      <c r="D54" s="47">
        <v>1900</v>
      </c>
      <c r="E54" s="63">
        <v>1900</v>
      </c>
      <c r="F54" s="64">
        <v>1036.56</v>
      </c>
      <c r="G54" s="31"/>
      <c r="H54" s="33">
        <f t="shared" si="1"/>
        <v>54.555789473684214</v>
      </c>
      <c r="I54" s="73"/>
      <c r="J54" s="73"/>
      <c r="K54" s="70"/>
    </row>
    <row r="55" spans="1:11" s="1" customFormat="1" ht="14.1" customHeight="1" x14ac:dyDescent="0.25">
      <c r="A55" s="8"/>
      <c r="B55" s="8"/>
      <c r="C55" s="64"/>
      <c r="D55" s="47"/>
      <c r="E55" s="63"/>
      <c r="F55" s="64"/>
      <c r="G55" s="31"/>
      <c r="H55" s="33"/>
      <c r="I55" s="74"/>
      <c r="J55" s="74"/>
      <c r="K55" s="6"/>
    </row>
    <row r="56" spans="1:11" s="1" customFormat="1" ht="14.1" customHeight="1" x14ac:dyDescent="0.25">
      <c r="A56" s="8"/>
      <c r="B56" s="9" t="s">
        <v>71</v>
      </c>
      <c r="C56" s="50">
        <f>SUM(C57+C63)</f>
        <v>24465</v>
      </c>
      <c r="D56" s="49">
        <f>SUM(D57+D63)</f>
        <v>114780</v>
      </c>
      <c r="E56" s="49">
        <f>SUM(E57+E63)</f>
        <v>137280</v>
      </c>
      <c r="F56" s="50">
        <f>SUM(F57+F63)</f>
        <v>129954.84</v>
      </c>
      <c r="G56" s="31">
        <f t="shared" si="0"/>
        <v>531.18675659104838</v>
      </c>
      <c r="H56" s="33">
        <f t="shared" si="1"/>
        <v>94.664073426573424</v>
      </c>
      <c r="I56" s="79"/>
      <c r="J56" s="79"/>
      <c r="K56" s="6"/>
    </row>
    <row r="57" spans="1:11" s="1" customFormat="1" ht="14.1" customHeight="1" x14ac:dyDescent="0.25">
      <c r="A57" s="8">
        <v>31</v>
      </c>
      <c r="B57" s="8" t="s">
        <v>13</v>
      </c>
      <c r="C57" s="62">
        <f>SUM(C58:C62)</f>
        <v>23409</v>
      </c>
      <c r="D57" s="55">
        <f>SUM(D58:D62)</f>
        <v>109500</v>
      </c>
      <c r="E57" s="55">
        <f>SUM(E58:E62)</f>
        <v>131000</v>
      </c>
      <c r="F57" s="62">
        <f>SUM(F58:F62)</f>
        <v>125835.84</v>
      </c>
      <c r="G57" s="31">
        <f t="shared" si="0"/>
        <v>537.55324875048063</v>
      </c>
      <c r="H57" s="33">
        <f t="shared" si="1"/>
        <v>96.057893129770989</v>
      </c>
      <c r="I57" s="75"/>
      <c r="J57" s="75"/>
      <c r="K57" s="6"/>
    </row>
    <row r="58" spans="1:11" s="1" customFormat="1" ht="14.1" customHeight="1" x14ac:dyDescent="0.25">
      <c r="A58" s="8">
        <v>311</v>
      </c>
      <c r="B58" s="8" t="s">
        <v>31</v>
      </c>
      <c r="C58" s="64">
        <v>20094</v>
      </c>
      <c r="D58" s="63">
        <v>44413</v>
      </c>
      <c r="E58" s="63">
        <v>54513</v>
      </c>
      <c r="F58" s="64">
        <v>53525</v>
      </c>
      <c r="G58" s="31">
        <f t="shared" si="0"/>
        <v>266.37304668060119</v>
      </c>
      <c r="H58" s="33">
        <f t="shared" si="1"/>
        <v>98.187588281694275</v>
      </c>
      <c r="I58" s="74"/>
      <c r="J58" s="74"/>
      <c r="K58" s="6"/>
    </row>
    <row r="59" spans="1:11" s="1" customFormat="1" ht="14.1" customHeight="1" x14ac:dyDescent="0.25">
      <c r="A59" s="8">
        <v>311</v>
      </c>
      <c r="B59" s="8" t="s">
        <v>110</v>
      </c>
      <c r="C59" s="64"/>
      <c r="D59" s="63">
        <v>44430</v>
      </c>
      <c r="E59" s="63">
        <v>52430</v>
      </c>
      <c r="F59" s="64">
        <v>50196.74</v>
      </c>
      <c r="G59" s="31"/>
      <c r="H59" s="33"/>
      <c r="I59" s="74"/>
      <c r="J59" s="74"/>
      <c r="K59" s="6"/>
    </row>
    <row r="60" spans="1:11" s="1" customFormat="1" ht="14.1" customHeight="1" x14ac:dyDescent="0.25">
      <c r="A60" s="8">
        <v>312</v>
      </c>
      <c r="B60" s="8" t="s">
        <v>65</v>
      </c>
      <c r="C60" s="64">
        <v>0</v>
      </c>
      <c r="D60" s="63">
        <v>6000</v>
      </c>
      <c r="E60" s="63">
        <v>6000</v>
      </c>
      <c r="F60" s="64">
        <v>5000</v>
      </c>
      <c r="G60" s="31">
        <v>0</v>
      </c>
      <c r="H60" s="33">
        <f t="shared" si="1"/>
        <v>83.333333333333343</v>
      </c>
      <c r="I60" s="74"/>
      <c r="J60" s="74"/>
      <c r="K60" s="6"/>
    </row>
    <row r="61" spans="1:11" s="1" customFormat="1" ht="14.1" customHeight="1" x14ac:dyDescent="0.25">
      <c r="A61" s="8">
        <v>313</v>
      </c>
      <c r="B61" s="8" t="s">
        <v>23</v>
      </c>
      <c r="C61" s="64">
        <v>3315</v>
      </c>
      <c r="D61" s="63">
        <v>7327</v>
      </c>
      <c r="E61" s="63">
        <v>9327</v>
      </c>
      <c r="F61" s="64">
        <v>8831.64</v>
      </c>
      <c r="G61" s="31">
        <f t="shared" si="0"/>
        <v>266.41447963800903</v>
      </c>
      <c r="H61" s="33">
        <f t="shared" si="1"/>
        <v>94.688967513669979</v>
      </c>
      <c r="I61" s="74"/>
      <c r="J61" s="74"/>
      <c r="K61" s="6"/>
    </row>
    <row r="62" spans="1:11" s="1" customFormat="1" ht="14.1" customHeight="1" x14ac:dyDescent="0.25">
      <c r="A62" s="8">
        <v>313</v>
      </c>
      <c r="B62" s="8" t="s">
        <v>22</v>
      </c>
      <c r="C62" s="64"/>
      <c r="D62" s="63">
        <v>7330</v>
      </c>
      <c r="E62" s="63">
        <v>8730</v>
      </c>
      <c r="F62" s="64">
        <v>8282.4599999999991</v>
      </c>
      <c r="G62" s="31">
        <v>0</v>
      </c>
      <c r="H62" s="33">
        <f t="shared" si="1"/>
        <v>94.87353951890033</v>
      </c>
      <c r="I62" s="74"/>
      <c r="J62" s="74"/>
      <c r="K62" s="6"/>
    </row>
    <row r="63" spans="1:11" s="1" customFormat="1" ht="14.1" customHeight="1" x14ac:dyDescent="0.25">
      <c r="A63" s="8">
        <v>32</v>
      </c>
      <c r="B63" s="8" t="s">
        <v>12</v>
      </c>
      <c r="C63" s="62">
        <f>SUM(C64:C65)</f>
        <v>1056</v>
      </c>
      <c r="D63" s="55">
        <f>SUM(D64:D65)</f>
        <v>5280</v>
      </c>
      <c r="E63" s="55">
        <f>SUM(E64:E65)</f>
        <v>6280</v>
      </c>
      <c r="F63" s="62">
        <f>SUM(F64:F65)</f>
        <v>4119</v>
      </c>
      <c r="G63" s="31">
        <f t="shared" si="0"/>
        <v>390.05681818181819</v>
      </c>
      <c r="H63" s="33">
        <f t="shared" si="1"/>
        <v>65.589171974522301</v>
      </c>
      <c r="I63" s="75"/>
      <c r="J63" s="75"/>
      <c r="K63" s="6"/>
    </row>
    <row r="64" spans="1:11" s="1" customFormat="1" ht="14.1" customHeight="1" x14ac:dyDescent="0.25">
      <c r="A64" s="8">
        <v>321</v>
      </c>
      <c r="B64" s="8" t="s">
        <v>74</v>
      </c>
      <c r="C64" s="64"/>
      <c r="D64" s="63">
        <v>2640</v>
      </c>
      <c r="E64" s="63">
        <v>4640</v>
      </c>
      <c r="F64" s="64">
        <v>2541</v>
      </c>
      <c r="G64" s="31"/>
      <c r="H64" s="33">
        <f t="shared" si="1"/>
        <v>54.762931034482754</v>
      </c>
      <c r="I64" s="74"/>
      <c r="J64" s="74"/>
      <c r="K64" s="6"/>
    </row>
    <row r="65" spans="1:11" s="1" customFormat="1" ht="14.1" customHeight="1" x14ac:dyDescent="0.25">
      <c r="A65" s="8">
        <v>321</v>
      </c>
      <c r="B65" s="8" t="s">
        <v>75</v>
      </c>
      <c r="C65" s="64">
        <v>1056</v>
      </c>
      <c r="D65" s="47">
        <v>2640</v>
      </c>
      <c r="E65" s="63">
        <v>1640</v>
      </c>
      <c r="F65" s="64">
        <v>1578</v>
      </c>
      <c r="G65" s="31">
        <f t="shared" si="0"/>
        <v>149.43181818181819</v>
      </c>
      <c r="H65" s="33">
        <f t="shared" si="1"/>
        <v>96.219512195121951</v>
      </c>
      <c r="I65" s="74"/>
      <c r="J65" s="74"/>
      <c r="K65" s="6"/>
    </row>
    <row r="66" spans="1:11" s="1" customFormat="1" ht="14.1" customHeight="1" x14ac:dyDescent="0.25">
      <c r="A66" s="8"/>
      <c r="B66" s="44"/>
      <c r="C66" s="64"/>
      <c r="D66" s="47"/>
      <c r="E66" s="63"/>
      <c r="F66" s="64"/>
      <c r="G66" s="31"/>
      <c r="H66" s="33"/>
      <c r="I66" s="74"/>
      <c r="J66" s="74"/>
      <c r="K66" s="6"/>
    </row>
    <row r="67" spans="1:11" s="1" customFormat="1" ht="14.1" customHeight="1" x14ac:dyDescent="0.25">
      <c r="A67" s="8"/>
      <c r="B67" s="10" t="s">
        <v>76</v>
      </c>
      <c r="C67" s="50">
        <f>SUM(C69)</f>
        <v>4047</v>
      </c>
      <c r="D67" s="51"/>
      <c r="E67" s="49">
        <f>SUM(E68:E71)</f>
        <v>8700</v>
      </c>
      <c r="F67" s="50">
        <f>SUM(F68:F70)</f>
        <v>8735.39</v>
      </c>
      <c r="G67" s="31"/>
      <c r="H67" s="33">
        <f t="shared" si="1"/>
        <v>100.40678160919541</v>
      </c>
      <c r="I67" s="79"/>
      <c r="J67" s="79"/>
      <c r="K67" s="6"/>
    </row>
    <row r="68" spans="1:11" s="1" customFormat="1" ht="14.1" customHeight="1" x14ac:dyDescent="0.25">
      <c r="A68" s="8">
        <v>42</v>
      </c>
      <c r="B68" s="8" t="s">
        <v>24</v>
      </c>
      <c r="C68" s="64"/>
      <c r="D68" s="47"/>
      <c r="E68" s="63"/>
      <c r="F68" s="64"/>
      <c r="G68" s="31"/>
      <c r="H68" s="33"/>
      <c r="I68" s="74"/>
      <c r="J68" s="74"/>
      <c r="K68" s="6"/>
    </row>
    <row r="69" spans="1:11" s="1" customFormat="1" ht="14.1" customHeight="1" x14ac:dyDescent="0.25">
      <c r="A69" s="8">
        <v>422</v>
      </c>
      <c r="B69" s="8" t="s">
        <v>25</v>
      </c>
      <c r="C69" s="64">
        <v>4047</v>
      </c>
      <c r="D69" s="47"/>
      <c r="E69" s="63"/>
      <c r="F69" s="64"/>
      <c r="G69" s="31"/>
      <c r="H69" s="33">
        <v>0</v>
      </c>
      <c r="I69" s="74"/>
      <c r="J69" s="74"/>
      <c r="K69" s="6"/>
    </row>
    <row r="70" spans="1:11" s="1" customFormat="1" ht="14.1" customHeight="1" x14ac:dyDescent="0.25">
      <c r="A70" s="8">
        <v>424</v>
      </c>
      <c r="B70" s="8" t="s">
        <v>111</v>
      </c>
      <c r="C70" s="64"/>
      <c r="D70" s="47"/>
      <c r="E70" s="63">
        <v>8700</v>
      </c>
      <c r="F70" s="64">
        <v>8735.39</v>
      </c>
      <c r="G70" s="31"/>
      <c r="H70" s="33"/>
      <c r="I70" s="74"/>
      <c r="J70" s="74"/>
      <c r="K70" s="6"/>
    </row>
    <row r="71" spans="1:11" s="1" customFormat="1" ht="14.1" customHeight="1" x14ac:dyDescent="0.25">
      <c r="A71" s="8"/>
      <c r="B71" s="8"/>
      <c r="C71" s="64"/>
      <c r="D71" s="47"/>
      <c r="E71" s="63"/>
      <c r="F71" s="64"/>
      <c r="G71" s="31"/>
      <c r="H71" s="33"/>
      <c r="I71" s="74"/>
      <c r="J71" s="74"/>
      <c r="K71" s="6"/>
    </row>
    <row r="72" spans="1:11" ht="14.1" customHeight="1" x14ac:dyDescent="0.25">
      <c r="A72" s="8"/>
      <c r="B72" s="9" t="s">
        <v>77</v>
      </c>
      <c r="C72" s="50">
        <f>SUM(C73:C79)</f>
        <v>5304032</v>
      </c>
      <c r="D72" s="49">
        <f>SUM(D73+D74+D79)</f>
        <v>5588056</v>
      </c>
      <c r="E72" s="49">
        <f>SUM(E73:E79)</f>
        <v>5968956</v>
      </c>
      <c r="F72" s="50">
        <f>SUM(F73:F79)</f>
        <v>5705794.9699999997</v>
      </c>
      <c r="G72" s="31">
        <f t="shared" ref="G72:G84" si="4">(F72/C72)*100</f>
        <v>107.57467092958714</v>
      </c>
      <c r="H72" s="33">
        <f t="shared" ref="H72:H84" si="5">(F72/E72)*100</f>
        <v>95.591171554958692</v>
      </c>
      <c r="I72" s="79"/>
      <c r="J72" s="79"/>
      <c r="K72" s="6"/>
    </row>
    <row r="73" spans="1:11" ht="14.1" customHeight="1" x14ac:dyDescent="0.25">
      <c r="A73" s="7">
        <v>312</v>
      </c>
      <c r="B73" s="12" t="s">
        <v>78</v>
      </c>
      <c r="C73" s="64">
        <v>0</v>
      </c>
      <c r="D73" s="63">
        <v>1296</v>
      </c>
      <c r="E73" s="63">
        <v>1296</v>
      </c>
      <c r="F73" s="64">
        <v>0</v>
      </c>
      <c r="G73" s="31">
        <v>0</v>
      </c>
      <c r="H73" s="33">
        <f t="shared" si="5"/>
        <v>0</v>
      </c>
      <c r="I73" s="74"/>
      <c r="J73" s="74"/>
      <c r="K73" s="6"/>
    </row>
    <row r="74" spans="1:11" s="1" customFormat="1" ht="14.1" customHeight="1" x14ac:dyDescent="0.25">
      <c r="A74" s="7">
        <v>329</v>
      </c>
      <c r="B74" s="12" t="s">
        <v>92</v>
      </c>
      <c r="C74" s="64">
        <v>41693</v>
      </c>
      <c r="D74" s="63">
        <v>40440</v>
      </c>
      <c r="E74" s="63">
        <v>40440</v>
      </c>
      <c r="F74" s="64"/>
      <c r="G74" s="31"/>
      <c r="H74" s="33">
        <f t="shared" si="5"/>
        <v>0</v>
      </c>
      <c r="I74" s="74"/>
      <c r="J74" s="74"/>
      <c r="K74" s="6"/>
    </row>
    <row r="75" spans="1:11" s="1" customFormat="1" ht="14.1" customHeight="1" x14ac:dyDescent="0.25">
      <c r="A75" s="7">
        <v>329</v>
      </c>
      <c r="B75" s="12"/>
      <c r="C75" s="64"/>
      <c r="D75" s="63"/>
      <c r="E75" s="63"/>
      <c r="F75" s="64"/>
      <c r="G75" s="31"/>
      <c r="H75" s="33"/>
      <c r="I75" s="74"/>
      <c r="J75" s="74"/>
      <c r="K75" s="6"/>
    </row>
    <row r="76" spans="1:11" s="1" customFormat="1" ht="14.1" customHeight="1" x14ac:dyDescent="0.25">
      <c r="A76" s="7"/>
      <c r="B76" s="12"/>
      <c r="C76" s="64"/>
      <c r="D76" s="63"/>
      <c r="E76" s="63"/>
      <c r="F76" s="64"/>
      <c r="G76" s="31"/>
      <c r="H76" s="33"/>
      <c r="I76" s="74"/>
      <c r="J76" s="74"/>
      <c r="K76" s="6"/>
    </row>
    <row r="77" spans="1:11" ht="14.1" customHeight="1" x14ac:dyDescent="0.25">
      <c r="A77" s="7"/>
      <c r="B77" s="8"/>
      <c r="C77" s="64"/>
      <c r="D77" s="63"/>
      <c r="E77" s="63"/>
      <c r="F77" s="64"/>
      <c r="G77" s="31"/>
      <c r="H77" s="33"/>
      <c r="I77" s="74"/>
      <c r="J77" s="74"/>
      <c r="K77" s="6"/>
    </row>
    <row r="78" spans="1:11" s="1" customFormat="1" ht="14.1" customHeight="1" x14ac:dyDescent="0.25">
      <c r="A78" s="7"/>
      <c r="B78" s="10" t="s">
        <v>88</v>
      </c>
      <c r="C78" s="64"/>
      <c r="D78" s="63"/>
      <c r="E78" s="63"/>
      <c r="F78" s="64"/>
      <c r="G78" s="31"/>
      <c r="H78" s="33"/>
      <c r="I78" s="74"/>
      <c r="J78" s="74"/>
      <c r="K78" s="6"/>
    </row>
    <row r="79" spans="1:11" s="1" customFormat="1" ht="14.1" customHeight="1" x14ac:dyDescent="0.25">
      <c r="A79" s="7">
        <v>31</v>
      </c>
      <c r="B79" s="8" t="s">
        <v>13</v>
      </c>
      <c r="C79" s="55">
        <f t="shared" ref="C79" si="6">SUM(C80:C82)</f>
        <v>5262339</v>
      </c>
      <c r="D79" s="55">
        <f>SUM(D80:D82)</f>
        <v>5546320</v>
      </c>
      <c r="E79" s="55">
        <f>SUM(E80:E83)</f>
        <v>5927220</v>
      </c>
      <c r="F79" s="55">
        <f>SUM(F80:F83)</f>
        <v>5705794.9699999997</v>
      </c>
      <c r="G79" s="31">
        <f t="shared" si="4"/>
        <v>108.42697458297536</v>
      </c>
      <c r="H79" s="33">
        <f t="shared" si="5"/>
        <v>96.26426840913615</v>
      </c>
      <c r="I79" s="75"/>
      <c r="J79" s="75"/>
      <c r="K79" s="6"/>
    </row>
    <row r="80" spans="1:11" s="1" customFormat="1" ht="14.1" customHeight="1" x14ac:dyDescent="0.25">
      <c r="A80" s="7">
        <v>311</v>
      </c>
      <c r="B80" s="8" t="s">
        <v>89</v>
      </c>
      <c r="C80" s="64">
        <v>4337794</v>
      </c>
      <c r="D80" s="63">
        <v>4587700</v>
      </c>
      <c r="E80" s="63">
        <v>4912700</v>
      </c>
      <c r="F80" s="64">
        <v>4693456.6100000003</v>
      </c>
      <c r="G80" s="31">
        <f t="shared" si="4"/>
        <v>108.19915860458104</v>
      </c>
      <c r="H80" s="33">
        <f t="shared" si="5"/>
        <v>95.537211920125401</v>
      </c>
      <c r="I80" s="75"/>
      <c r="J80" s="75"/>
      <c r="K80" s="6"/>
    </row>
    <row r="81" spans="1:11" s="1" customFormat="1" ht="14.1" customHeight="1" x14ac:dyDescent="0.25">
      <c r="A81" s="7">
        <v>312</v>
      </c>
      <c r="B81" s="8" t="s">
        <v>90</v>
      </c>
      <c r="C81" s="64">
        <v>208809</v>
      </c>
      <c r="D81" s="63">
        <v>200000</v>
      </c>
      <c r="E81" s="63">
        <v>202900</v>
      </c>
      <c r="F81" s="64">
        <v>219406.56</v>
      </c>
      <c r="G81" s="31">
        <f t="shared" si="4"/>
        <v>105.07524100972658</v>
      </c>
      <c r="H81" s="33">
        <f t="shared" si="5"/>
        <v>108.13531789058651</v>
      </c>
      <c r="I81" s="75"/>
      <c r="J81" s="75"/>
      <c r="K81" s="6"/>
    </row>
    <row r="82" spans="1:11" s="1" customFormat="1" ht="14.1" customHeight="1" x14ac:dyDescent="0.25">
      <c r="A82" s="7">
        <v>313</v>
      </c>
      <c r="B82" s="8" t="s">
        <v>91</v>
      </c>
      <c r="C82" s="64">
        <v>715736</v>
      </c>
      <c r="D82" s="63">
        <v>758620</v>
      </c>
      <c r="E82" s="63">
        <v>793620</v>
      </c>
      <c r="F82" s="64">
        <v>775156.8</v>
      </c>
      <c r="G82" s="31">
        <f t="shared" si="4"/>
        <v>108.30205550649961</v>
      </c>
      <c r="H82" s="33">
        <f t="shared" si="5"/>
        <v>97.673546533605517</v>
      </c>
      <c r="I82" s="75"/>
      <c r="J82" s="75"/>
      <c r="K82" s="6"/>
    </row>
    <row r="83" spans="1:11" s="1" customFormat="1" ht="14.1" customHeight="1" x14ac:dyDescent="0.25">
      <c r="A83" s="7">
        <v>329</v>
      </c>
      <c r="B83" s="12" t="s">
        <v>99</v>
      </c>
      <c r="C83" s="64">
        <v>18112</v>
      </c>
      <c r="D83" s="63"/>
      <c r="E83" s="63">
        <v>18000</v>
      </c>
      <c r="F83" s="64">
        <v>17775</v>
      </c>
      <c r="G83" s="31">
        <f t="shared" si="4"/>
        <v>98.139355123674903</v>
      </c>
      <c r="H83" s="33">
        <f t="shared" si="5"/>
        <v>98.75</v>
      </c>
      <c r="I83" s="75"/>
      <c r="J83" s="75"/>
      <c r="K83" s="6"/>
    </row>
    <row r="84" spans="1:11" s="1" customFormat="1" ht="14.1" customHeight="1" x14ac:dyDescent="0.25">
      <c r="A84" s="8"/>
      <c r="B84" s="13" t="s">
        <v>11</v>
      </c>
      <c r="C84" s="65">
        <f>SUM(C12+C13+C16+C45+C47+C53+C56+C67+C72)</f>
        <v>6100757</v>
      </c>
      <c r="D84" s="65">
        <f>SUM(D12+D13+D16+D45+D47+D53+D56+D67+D72)</f>
        <v>6549937</v>
      </c>
      <c r="E84" s="65">
        <f>SUM(E12+E13+E16+E45+E47+E53+E56+E67+E72)</f>
        <v>7085037</v>
      </c>
      <c r="F84" s="65">
        <f>SUM(F12+F13+F16+F45+F47+F53+F56+F67+F72)</f>
        <v>6651801.6600000001</v>
      </c>
      <c r="G84" s="67">
        <f t="shared" si="4"/>
        <v>109.03239811059512</v>
      </c>
      <c r="H84" s="68">
        <f t="shared" si="5"/>
        <v>93.88520709207306</v>
      </c>
      <c r="I84" s="16"/>
      <c r="J84" s="16"/>
      <c r="K84" s="6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53"/>
  <sheetViews>
    <sheetView topLeftCell="A37" workbookViewId="0">
      <selection activeCell="A53" sqref="A53"/>
    </sheetView>
  </sheetViews>
  <sheetFormatPr defaultRowHeight="15" x14ac:dyDescent="0.25"/>
  <cols>
    <col min="2" max="2" width="34.5703125" customWidth="1"/>
    <col min="3" max="3" width="16.28515625" customWidth="1"/>
    <col min="4" max="4" width="16" customWidth="1"/>
    <col min="5" max="5" width="15.85546875" customWidth="1"/>
    <col min="6" max="6" width="15.5703125" customWidth="1"/>
    <col min="7" max="8" width="9.7109375" customWidth="1"/>
  </cols>
  <sheetData>
    <row r="3" spans="1:8" ht="18.75" x14ac:dyDescent="0.3">
      <c r="A3" s="66" t="s">
        <v>104</v>
      </c>
    </row>
    <row r="5" spans="1:8" ht="15.75" thickBot="1" x14ac:dyDescent="0.3"/>
    <row r="6" spans="1:8" ht="32.25" thickBot="1" x14ac:dyDescent="0.3">
      <c r="A6" s="84"/>
      <c r="B6" s="85" t="s">
        <v>79</v>
      </c>
      <c r="C6" s="85" t="s">
        <v>82</v>
      </c>
      <c r="D6" s="85" t="s">
        <v>105</v>
      </c>
      <c r="E6" s="86" t="s">
        <v>106</v>
      </c>
      <c r="F6" s="87" t="s">
        <v>107</v>
      </c>
      <c r="G6" s="86" t="s">
        <v>32</v>
      </c>
      <c r="H6" s="88" t="s">
        <v>30</v>
      </c>
    </row>
    <row r="7" spans="1:8" s="1" customFormat="1" ht="16.5" thickBot="1" x14ac:dyDescent="0.3">
      <c r="A7" s="37"/>
      <c r="B7" s="38">
        <v>1</v>
      </c>
      <c r="C7" s="39">
        <v>2</v>
      </c>
      <c r="D7" s="39">
        <v>3</v>
      </c>
      <c r="E7" s="40">
        <v>4</v>
      </c>
      <c r="F7" s="41">
        <v>5</v>
      </c>
      <c r="G7" s="40">
        <v>6</v>
      </c>
      <c r="H7" s="40">
        <v>7</v>
      </c>
    </row>
    <row r="8" spans="1:8" s="1" customFormat="1" ht="18.75" x14ac:dyDescent="0.3">
      <c r="A8" s="42">
        <v>6</v>
      </c>
      <c r="B8" s="23"/>
      <c r="C8" s="34">
        <f>SUM(C9+C24+C27+C34)</f>
        <v>6092986</v>
      </c>
      <c r="D8" s="34">
        <f>SUM(D9+D24+D27+D340)</f>
        <v>5770037</v>
      </c>
      <c r="E8" s="34">
        <f>SUM(E9+E24+E27+E34)</f>
        <v>7034237</v>
      </c>
      <c r="F8" s="34">
        <f>SUM(F9+F24+F27+F34)</f>
        <v>6665555.2599999988</v>
      </c>
      <c r="G8" s="36">
        <f>(F8/C8)*100</f>
        <v>109.39718653546879</v>
      </c>
      <c r="H8" s="36">
        <f>(F8/E8)*100</f>
        <v>94.758752939373508</v>
      </c>
    </row>
    <row r="9" spans="1:8" s="1" customFormat="1" ht="15.75" x14ac:dyDescent="0.25">
      <c r="A9" s="17">
        <v>63</v>
      </c>
      <c r="B9" s="26" t="s">
        <v>46</v>
      </c>
      <c r="C9" s="35">
        <f>SUM(C10:C20)</f>
        <v>5350831</v>
      </c>
      <c r="D9" s="27">
        <f>SUM(D10:D20)</f>
        <v>5631107</v>
      </c>
      <c r="E9" s="28">
        <f>SUM(E10:E20)</f>
        <v>6031807</v>
      </c>
      <c r="F9" s="35">
        <f>SUM(F10:F20)</f>
        <v>5787293.4899999993</v>
      </c>
      <c r="G9" s="29">
        <f>(F9/C9)*100</f>
        <v>108.15691039391824</v>
      </c>
      <c r="H9" s="29">
        <f>(F9/E9)*100</f>
        <v>95.946264361575217</v>
      </c>
    </row>
    <row r="10" spans="1:8" x14ac:dyDescent="0.25">
      <c r="A10" s="22" t="s">
        <v>47</v>
      </c>
      <c r="B10" s="22" t="s">
        <v>48</v>
      </c>
      <c r="C10" s="18"/>
      <c r="D10" s="18"/>
      <c r="E10" s="18"/>
      <c r="F10" s="18"/>
      <c r="G10" s="30"/>
      <c r="H10" s="30"/>
    </row>
    <row r="11" spans="1:8" s="1" customFormat="1" x14ac:dyDescent="0.25">
      <c r="A11" s="22"/>
      <c r="B11" s="22"/>
      <c r="C11" s="18"/>
      <c r="D11" s="18"/>
      <c r="E11" s="18"/>
      <c r="F11" s="18"/>
      <c r="G11" s="30"/>
      <c r="H11" s="30"/>
    </row>
    <row r="12" spans="1:8" s="1" customFormat="1" x14ac:dyDescent="0.25">
      <c r="A12" s="22" t="s">
        <v>54</v>
      </c>
      <c r="B12" s="22" t="s">
        <v>81</v>
      </c>
      <c r="C12" s="18"/>
      <c r="D12" s="18">
        <v>1296</v>
      </c>
      <c r="E12" s="18">
        <v>1296</v>
      </c>
      <c r="F12" s="18"/>
      <c r="G12" s="30">
        <v>0</v>
      </c>
      <c r="H12" s="30">
        <f t="shared" ref="H12:H13" si="0">(F12/E12)*100</f>
        <v>0</v>
      </c>
    </row>
    <row r="13" spans="1:8" s="1" customFormat="1" x14ac:dyDescent="0.25">
      <c r="A13" s="22" t="s">
        <v>54</v>
      </c>
      <c r="B13" s="22" t="s">
        <v>95</v>
      </c>
      <c r="C13" s="18">
        <v>5262340</v>
      </c>
      <c r="D13" s="18">
        <v>5546320</v>
      </c>
      <c r="E13" s="18">
        <v>5953235</v>
      </c>
      <c r="F13" s="18">
        <v>5705794.9699999997</v>
      </c>
      <c r="G13" s="30">
        <f t="shared" ref="G13:G43" si="1">(F13/C13)*100</f>
        <v>108.42695397864827</v>
      </c>
      <c r="H13" s="30">
        <f t="shared" si="0"/>
        <v>95.843603855718769</v>
      </c>
    </row>
    <row r="14" spans="1:8" s="1" customFormat="1" x14ac:dyDescent="0.25">
      <c r="A14" s="22" t="s">
        <v>54</v>
      </c>
      <c r="B14" s="22" t="s">
        <v>94</v>
      </c>
      <c r="C14" s="18"/>
      <c r="D14" s="18"/>
      <c r="E14" s="18"/>
      <c r="F14" s="18"/>
      <c r="G14" s="30"/>
      <c r="H14" s="30"/>
    </row>
    <row r="15" spans="1:8" s="1" customFormat="1" x14ac:dyDescent="0.25">
      <c r="A15" s="22"/>
      <c r="B15" s="22"/>
      <c r="C15" s="18"/>
      <c r="D15" s="18"/>
      <c r="E15" s="18"/>
      <c r="F15" s="18"/>
      <c r="G15" s="30"/>
      <c r="H15" s="30"/>
    </row>
    <row r="16" spans="1:8" s="1" customFormat="1" x14ac:dyDescent="0.25">
      <c r="A16" s="22" t="s">
        <v>54</v>
      </c>
      <c r="B16" s="22" t="s">
        <v>66</v>
      </c>
      <c r="C16" s="18">
        <v>41129</v>
      </c>
      <c r="D16" s="18">
        <v>18611</v>
      </c>
      <c r="E16" s="18">
        <v>5796</v>
      </c>
      <c r="F16" s="18">
        <v>12563.88</v>
      </c>
      <c r="G16" s="30">
        <f t="shared" si="1"/>
        <v>30.547496899997569</v>
      </c>
      <c r="H16" s="30">
        <f>(F16/E16)*100</f>
        <v>216.76811594202897</v>
      </c>
    </row>
    <row r="17" spans="1:8" s="1" customFormat="1" x14ac:dyDescent="0.25">
      <c r="A17" s="22" t="s">
        <v>54</v>
      </c>
      <c r="B17" s="22" t="s">
        <v>55</v>
      </c>
      <c r="C17" s="18">
        <v>22897</v>
      </c>
      <c r="D17" s="18">
        <v>4500</v>
      </c>
      <c r="E17" s="18"/>
      <c r="F17" s="18"/>
      <c r="G17" s="30">
        <f t="shared" si="1"/>
        <v>0</v>
      </c>
      <c r="H17" s="30">
        <v>0</v>
      </c>
    </row>
    <row r="18" spans="1:8" s="1" customFormat="1" x14ac:dyDescent="0.25">
      <c r="A18" s="22"/>
      <c r="B18" s="22"/>
      <c r="C18" s="18"/>
      <c r="D18" s="18"/>
      <c r="E18" s="18"/>
      <c r="F18" s="18"/>
      <c r="G18" s="29"/>
      <c r="H18" s="29"/>
    </row>
    <row r="19" spans="1:8" x14ac:dyDescent="0.25">
      <c r="A19" s="22" t="s">
        <v>63</v>
      </c>
      <c r="B19" s="22" t="s">
        <v>67</v>
      </c>
      <c r="C19" s="18"/>
      <c r="D19" s="18"/>
      <c r="E19" s="18"/>
      <c r="F19" s="18"/>
      <c r="G19" s="29"/>
      <c r="H19" s="29"/>
    </row>
    <row r="20" spans="1:8" x14ac:dyDescent="0.25">
      <c r="A20" s="22" t="s">
        <v>49</v>
      </c>
      <c r="B20" s="22" t="s">
        <v>68</v>
      </c>
      <c r="C20" s="18">
        <v>24465</v>
      </c>
      <c r="D20" s="18">
        <v>60380</v>
      </c>
      <c r="E20" s="18">
        <v>71480</v>
      </c>
      <c r="F20" s="18">
        <v>68934.64</v>
      </c>
      <c r="G20" s="30">
        <f>(F20/C20)*100</f>
        <v>281.76840384222362</v>
      </c>
      <c r="H20" s="30">
        <f>(F20/E20)*100</f>
        <v>96.439059876888649</v>
      </c>
    </row>
    <row r="21" spans="1:8" s="1" customFormat="1" x14ac:dyDescent="0.25">
      <c r="A21" s="22"/>
      <c r="B21" s="22"/>
      <c r="C21" s="18"/>
      <c r="D21" s="18"/>
      <c r="E21" s="18"/>
      <c r="F21" s="18"/>
      <c r="G21" s="30"/>
      <c r="H21" s="30"/>
    </row>
    <row r="22" spans="1:8" s="1" customFormat="1" x14ac:dyDescent="0.25">
      <c r="A22" s="22"/>
      <c r="B22" s="22"/>
      <c r="C22" s="18"/>
      <c r="D22" s="18"/>
      <c r="E22" s="18"/>
      <c r="F22" s="18"/>
      <c r="G22" s="30"/>
      <c r="H22" s="30"/>
    </row>
    <row r="23" spans="1:8" x14ac:dyDescent="0.25">
      <c r="A23" s="22"/>
      <c r="B23" s="22"/>
      <c r="C23" s="18"/>
      <c r="D23" s="18"/>
      <c r="E23" s="18"/>
      <c r="F23" s="18"/>
      <c r="G23" s="29"/>
      <c r="H23" s="29"/>
    </row>
    <row r="24" spans="1:8" x14ac:dyDescent="0.25">
      <c r="A24" s="17">
        <v>65</v>
      </c>
      <c r="B24" s="24" t="s">
        <v>43</v>
      </c>
      <c r="C24" s="19">
        <f>SUM(C25)</f>
        <v>53415</v>
      </c>
      <c r="D24" s="19">
        <f>SUM(D25)</f>
        <v>54000</v>
      </c>
      <c r="E24" s="19">
        <f>SUM(E25)</f>
        <v>54000</v>
      </c>
      <c r="F24" s="19">
        <f>SUM(F25)</f>
        <v>54800</v>
      </c>
      <c r="G24" s="29">
        <f t="shared" si="1"/>
        <v>102.59290461480856</v>
      </c>
      <c r="H24" s="29">
        <f t="shared" ref="H24:H42" si="2">(F25/E25)*100</f>
        <v>101.48148148148148</v>
      </c>
    </row>
    <row r="25" spans="1:8" x14ac:dyDescent="0.25">
      <c r="A25" s="22" t="s">
        <v>44</v>
      </c>
      <c r="B25" s="22" t="s">
        <v>45</v>
      </c>
      <c r="C25" s="18">
        <v>53415</v>
      </c>
      <c r="D25" s="18">
        <v>54000</v>
      </c>
      <c r="E25" s="18">
        <v>54000</v>
      </c>
      <c r="F25" s="18">
        <v>54800</v>
      </c>
      <c r="G25" s="30">
        <f t="shared" si="1"/>
        <v>102.59290461480856</v>
      </c>
      <c r="H25" s="30">
        <f>(F25/E25)*100</f>
        <v>101.48148148148148</v>
      </c>
    </row>
    <row r="26" spans="1:8" x14ac:dyDescent="0.25">
      <c r="A26" s="22"/>
      <c r="B26" s="22"/>
      <c r="C26" s="18"/>
      <c r="D26" s="18"/>
      <c r="E26" s="18"/>
      <c r="F26" s="18"/>
      <c r="G26" s="29"/>
      <c r="H26" s="29"/>
    </row>
    <row r="27" spans="1:8" x14ac:dyDescent="0.25">
      <c r="A27" s="17">
        <v>66</v>
      </c>
      <c r="B27" s="24" t="s">
        <v>38</v>
      </c>
      <c r="C27" s="19">
        <f>SUM(C28:C30)</f>
        <v>54328</v>
      </c>
      <c r="D27" s="19">
        <f>SUM(D28:D32)</f>
        <v>84930</v>
      </c>
      <c r="E27" s="19">
        <f>SUM(E28:E30)</f>
        <v>85930</v>
      </c>
      <c r="F27" s="19">
        <f>SUM(F28:F30)</f>
        <v>14618.670000000002</v>
      </c>
      <c r="G27" s="30">
        <f>(F27/C27)*100</f>
        <v>26.908168900014729</v>
      </c>
      <c r="H27" s="30">
        <f>(F27/E27)*100</f>
        <v>17.012300709880137</v>
      </c>
    </row>
    <row r="28" spans="1:8" x14ac:dyDescent="0.25">
      <c r="A28" s="22" t="s">
        <v>39</v>
      </c>
      <c r="B28" s="22" t="s">
        <v>40</v>
      </c>
      <c r="C28" s="18">
        <v>10531</v>
      </c>
      <c r="D28" s="18">
        <v>25500</v>
      </c>
      <c r="E28" s="18">
        <v>25500</v>
      </c>
      <c r="F28" s="18">
        <v>10495.45</v>
      </c>
      <c r="G28" s="30">
        <f t="shared" si="1"/>
        <v>99.662425220776768</v>
      </c>
      <c r="H28" s="30">
        <f>(F28/E28)*100</f>
        <v>41.158627450980397</v>
      </c>
    </row>
    <row r="29" spans="1:8" x14ac:dyDescent="0.25">
      <c r="A29" s="22"/>
      <c r="B29" s="22"/>
      <c r="C29" s="18"/>
      <c r="D29" s="18"/>
      <c r="E29" s="18"/>
      <c r="F29" s="18"/>
      <c r="G29" s="30"/>
      <c r="H29" s="30"/>
    </row>
    <row r="30" spans="1:8" x14ac:dyDescent="0.25">
      <c r="A30" s="22" t="s">
        <v>41</v>
      </c>
      <c r="B30" s="22" t="s">
        <v>69</v>
      </c>
      <c r="C30" s="18">
        <v>43797</v>
      </c>
      <c r="D30" s="18">
        <v>18990</v>
      </c>
      <c r="E30" s="18">
        <v>60430</v>
      </c>
      <c r="F30" s="18">
        <v>4123.22</v>
      </c>
      <c r="G30" s="30">
        <f t="shared" si="1"/>
        <v>9.4143891134095945</v>
      </c>
      <c r="H30" s="30">
        <f>(F30/E30)*100</f>
        <v>6.8231342048651333</v>
      </c>
    </row>
    <row r="31" spans="1:8" x14ac:dyDescent="0.25">
      <c r="A31" s="22"/>
      <c r="B31" s="22"/>
      <c r="C31" s="18"/>
      <c r="D31" s="18"/>
      <c r="E31" s="18"/>
      <c r="F31" s="18"/>
      <c r="G31" s="29"/>
      <c r="H31" s="29"/>
    </row>
    <row r="32" spans="1:8" s="1" customFormat="1" x14ac:dyDescent="0.25">
      <c r="A32" s="22" t="s">
        <v>41</v>
      </c>
      <c r="B32" s="22"/>
      <c r="C32" s="18"/>
      <c r="D32" s="18">
        <v>40440</v>
      </c>
      <c r="E32" s="18"/>
      <c r="F32" s="18"/>
      <c r="G32" s="29"/>
      <c r="H32" s="29"/>
    </row>
    <row r="33" spans="1:8" x14ac:dyDescent="0.25">
      <c r="A33" s="22"/>
      <c r="B33" s="22"/>
      <c r="C33" s="18"/>
      <c r="D33" s="18"/>
      <c r="E33" s="18"/>
      <c r="F33" s="18"/>
      <c r="G33" s="29"/>
      <c r="H33" s="29"/>
    </row>
    <row r="34" spans="1:8" ht="15.75" x14ac:dyDescent="0.25">
      <c r="A34" s="25">
        <v>67</v>
      </c>
      <c r="B34" s="23" t="s">
        <v>42</v>
      </c>
      <c r="C34" s="19">
        <f>SUM(C35:C39)</f>
        <v>634412</v>
      </c>
      <c r="D34" s="19">
        <f>SUM(D35:D39)</f>
        <v>729100</v>
      </c>
      <c r="E34" s="19">
        <f>SUM(E35:E39)</f>
        <v>862500</v>
      </c>
      <c r="F34" s="19">
        <f>SUM(F35:F39)</f>
        <v>808843.1</v>
      </c>
      <c r="G34" s="29">
        <f t="shared" si="1"/>
        <v>127.49492443396404</v>
      </c>
      <c r="H34" s="29">
        <f>(F34/E34)*100</f>
        <v>93.778910144927536</v>
      </c>
    </row>
    <row r="35" spans="1:8" x14ac:dyDescent="0.25">
      <c r="A35" s="22" t="s">
        <v>34</v>
      </c>
      <c r="B35" s="22" t="s">
        <v>33</v>
      </c>
      <c r="C35" s="18">
        <v>634412</v>
      </c>
      <c r="D35" s="18">
        <v>674700</v>
      </c>
      <c r="E35" s="18">
        <v>674700</v>
      </c>
      <c r="F35" s="18">
        <v>631735.4</v>
      </c>
      <c r="G35" s="30">
        <f t="shared" si="1"/>
        <v>99.578097513918408</v>
      </c>
      <c r="H35" s="30">
        <f>(F35/E35)*100</f>
        <v>93.632043871350234</v>
      </c>
    </row>
    <row r="36" spans="1:8" x14ac:dyDescent="0.25">
      <c r="A36" s="22" t="s">
        <v>36</v>
      </c>
      <c r="B36" s="22" t="s">
        <v>62</v>
      </c>
      <c r="C36" s="18"/>
      <c r="D36" s="18"/>
      <c r="E36" s="18">
        <v>10000</v>
      </c>
      <c r="F36" s="18">
        <v>6000</v>
      </c>
      <c r="G36" s="29"/>
      <c r="H36" s="29"/>
    </row>
    <row r="37" spans="1:8" x14ac:dyDescent="0.25">
      <c r="A37" s="22" t="s">
        <v>34</v>
      </c>
      <c r="B37" s="22" t="s">
        <v>115</v>
      </c>
      <c r="C37" s="18"/>
      <c r="D37" s="18"/>
      <c r="E37" s="18">
        <v>112000</v>
      </c>
      <c r="F37" s="18">
        <v>110087.5</v>
      </c>
      <c r="G37" s="30">
        <v>0</v>
      </c>
      <c r="H37" s="30"/>
    </row>
    <row r="38" spans="1:8" x14ac:dyDescent="0.25">
      <c r="A38" s="22" t="s">
        <v>36</v>
      </c>
      <c r="B38" s="22" t="s">
        <v>37</v>
      </c>
      <c r="C38" s="18"/>
      <c r="D38" s="18"/>
      <c r="E38" s="18"/>
      <c r="F38" s="18"/>
      <c r="G38" s="30"/>
      <c r="H38" s="30"/>
    </row>
    <row r="39" spans="1:8" x14ac:dyDescent="0.25">
      <c r="A39" s="22" t="s">
        <v>35</v>
      </c>
      <c r="B39" s="22" t="s">
        <v>64</v>
      </c>
      <c r="C39" s="18"/>
      <c r="D39" s="18">
        <v>54400</v>
      </c>
      <c r="E39" s="18">
        <v>65800</v>
      </c>
      <c r="F39" s="18">
        <v>61020.2</v>
      </c>
      <c r="G39" s="30"/>
      <c r="H39" s="30"/>
    </row>
    <row r="40" spans="1:8" s="1" customFormat="1" ht="18.75" x14ac:dyDescent="0.3">
      <c r="A40" s="43">
        <v>9</v>
      </c>
      <c r="B40" s="22"/>
      <c r="C40" s="32">
        <f>SUM(C42:C47)</f>
        <v>123148</v>
      </c>
      <c r="D40" s="32">
        <f>SUM(D42:D47)</f>
        <v>50800</v>
      </c>
      <c r="E40" s="32">
        <f>SUM(E42:E47)</f>
        <v>50800</v>
      </c>
      <c r="F40" s="32">
        <f>SUM(F42:F47)</f>
        <v>136785.90000000002</v>
      </c>
      <c r="G40" s="29">
        <f t="shared" si="1"/>
        <v>111.07439828499044</v>
      </c>
      <c r="H40" s="29">
        <f t="shared" ref="H40" si="3">(F40/E40)*100</f>
        <v>269.2635826771654</v>
      </c>
    </row>
    <row r="41" spans="1:8" x14ac:dyDescent="0.25">
      <c r="A41" s="17">
        <v>92</v>
      </c>
      <c r="B41" s="24" t="s">
        <v>50</v>
      </c>
      <c r="C41" s="22"/>
      <c r="D41" s="89">
        <f>SUM(D42:D47)</f>
        <v>50800</v>
      </c>
      <c r="E41" s="22"/>
      <c r="F41" s="22"/>
      <c r="G41" s="29"/>
      <c r="H41" s="29"/>
    </row>
    <row r="42" spans="1:8" x14ac:dyDescent="0.25">
      <c r="A42" s="22" t="s">
        <v>51</v>
      </c>
      <c r="B42" s="22" t="s">
        <v>57</v>
      </c>
      <c r="C42" s="18">
        <v>46043</v>
      </c>
      <c r="D42" s="18">
        <v>8600</v>
      </c>
      <c r="E42" s="18">
        <v>8600</v>
      </c>
      <c r="F42" s="18">
        <v>69096.27</v>
      </c>
      <c r="G42" s="30">
        <f t="shared" si="1"/>
        <v>150.06900071672135</v>
      </c>
      <c r="H42" s="30">
        <f t="shared" si="2"/>
        <v>150.03975</v>
      </c>
    </row>
    <row r="43" spans="1:8" x14ac:dyDescent="0.25">
      <c r="A43" s="22" t="s">
        <v>52</v>
      </c>
      <c r="B43" s="22" t="s">
        <v>116</v>
      </c>
      <c r="C43" s="18">
        <v>34526</v>
      </c>
      <c r="D43" s="18">
        <v>12000</v>
      </c>
      <c r="E43" s="18">
        <v>12000</v>
      </c>
      <c r="F43" s="18">
        <v>18004.77</v>
      </c>
      <c r="G43" s="30">
        <f t="shared" si="1"/>
        <v>52.148438857672474</v>
      </c>
      <c r="H43" s="30">
        <f>(F43/E43)*100</f>
        <v>150.03975</v>
      </c>
    </row>
    <row r="44" spans="1:8" s="1" customFormat="1" x14ac:dyDescent="0.25">
      <c r="A44" s="22" t="s">
        <v>52</v>
      </c>
      <c r="B44" s="22" t="s">
        <v>61</v>
      </c>
      <c r="C44" s="18">
        <v>101</v>
      </c>
      <c r="D44" s="18"/>
      <c r="E44" s="18"/>
      <c r="F44" s="18"/>
      <c r="G44" s="30"/>
      <c r="H44" s="30"/>
    </row>
    <row r="45" spans="1:8" x14ac:dyDescent="0.25">
      <c r="A45" s="22" t="s">
        <v>52</v>
      </c>
      <c r="B45" s="22" t="s">
        <v>53</v>
      </c>
      <c r="C45" s="18">
        <v>60</v>
      </c>
      <c r="D45" s="18"/>
      <c r="E45" s="18"/>
      <c r="F45" s="18">
        <v>3.61</v>
      </c>
      <c r="G45" s="30"/>
      <c r="H45" s="30"/>
    </row>
    <row r="46" spans="1:8" x14ac:dyDescent="0.25">
      <c r="A46" s="22" t="s">
        <v>56</v>
      </c>
      <c r="B46" s="22" t="s">
        <v>58</v>
      </c>
      <c r="C46" s="18">
        <v>10150</v>
      </c>
      <c r="D46" s="18">
        <v>5700</v>
      </c>
      <c r="E46" s="18">
        <v>5700</v>
      </c>
      <c r="F46" s="18">
        <v>13258.52</v>
      </c>
      <c r="G46" s="31">
        <f>(F46/C46)*100</f>
        <v>130.62581280788177</v>
      </c>
      <c r="H46" s="31">
        <f>(F46/E46)*100</f>
        <v>232.60561403508774</v>
      </c>
    </row>
    <row r="47" spans="1:8" x14ac:dyDescent="0.25">
      <c r="A47" s="22" t="s">
        <v>59</v>
      </c>
      <c r="B47" s="22" t="s">
        <v>60</v>
      </c>
      <c r="C47" s="18">
        <v>32268</v>
      </c>
      <c r="D47" s="18">
        <v>24500</v>
      </c>
      <c r="E47" s="18">
        <v>24500</v>
      </c>
      <c r="F47" s="18">
        <v>36422.730000000003</v>
      </c>
      <c r="G47" s="31">
        <f>(F47/C47)*100</f>
        <v>112.87569728523617</v>
      </c>
      <c r="H47" s="31">
        <f>(F47/E47)*100</f>
        <v>148.66420408163265</v>
      </c>
    </row>
    <row r="48" spans="1:8" x14ac:dyDescent="0.25">
      <c r="A48" s="22"/>
      <c r="B48" s="22"/>
      <c r="C48" s="18"/>
      <c r="D48" s="18"/>
      <c r="E48" s="18"/>
      <c r="F48" s="18"/>
      <c r="G48" s="31"/>
      <c r="H48" s="31"/>
    </row>
    <row r="49" spans="1:8" x14ac:dyDescent="0.25">
      <c r="A49" s="24"/>
      <c r="B49" s="24"/>
      <c r="C49" s="19">
        <f>SUM(C8+C40)</f>
        <v>6216134</v>
      </c>
      <c r="D49" s="19">
        <f>SUM(D8+D40)</f>
        <v>5820837</v>
      </c>
      <c r="E49" s="19">
        <f>SUM(E8+E40)</f>
        <v>7085037</v>
      </c>
      <c r="F49" s="19">
        <f>SUM(F8+F40)</f>
        <v>6802341.1599999992</v>
      </c>
      <c r="G49" s="67">
        <f t="shared" ref="G49" si="4">(F49/C49)*100</f>
        <v>109.43041382312542</v>
      </c>
      <c r="H49" s="67">
        <f t="shared" ref="H49" si="5">(F49/E49)*100</f>
        <v>96.009959581015579</v>
      </c>
    </row>
    <row r="51" spans="1:8" x14ac:dyDescent="0.25">
      <c r="A51" s="1" t="s">
        <v>120</v>
      </c>
      <c r="B51" s="1"/>
    </row>
    <row r="52" spans="1:8" x14ac:dyDescent="0.25">
      <c r="A52" s="1" t="s">
        <v>121</v>
      </c>
      <c r="B52" s="1"/>
    </row>
    <row r="53" spans="1:8" x14ac:dyDescent="0.25">
      <c r="A53" s="1" t="s">
        <v>119</v>
      </c>
      <c r="B53" s="1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4"/>
  <sheetViews>
    <sheetView workbookViewId="0">
      <selection activeCell="B18" sqref="B18"/>
    </sheetView>
  </sheetViews>
  <sheetFormatPr defaultRowHeight="15" x14ac:dyDescent="0.25"/>
  <sheetData>
    <row r="3" spans="1:12" ht="18" x14ac:dyDescent="0.25">
      <c r="A3" s="82" t="s">
        <v>122</v>
      </c>
      <c r="B3" s="80"/>
      <c r="C3" s="80"/>
      <c r="D3" s="80"/>
      <c r="E3" s="80"/>
      <c r="F3" s="81"/>
      <c r="G3" s="81"/>
      <c r="H3" s="81"/>
      <c r="I3" s="81"/>
      <c r="J3" s="81"/>
      <c r="K3" s="81"/>
      <c r="L3" s="81"/>
    </row>
    <row r="4" spans="1:12" x14ac:dyDescent="0.2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12" x14ac:dyDescent="0.25">
      <c r="A5" s="81" t="s">
        <v>100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</row>
    <row r="6" spans="1:12" x14ac:dyDescent="0.25">
      <c r="A6" s="81" t="s">
        <v>101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1:12" x14ac:dyDescent="0.25">
      <c r="A7" s="81" t="s">
        <v>102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</row>
    <row r="8" spans="1:12" x14ac:dyDescent="0.25">
      <c r="A8" s="81" t="s">
        <v>103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</row>
    <row r="9" spans="1:12" x14ac:dyDescent="0.25">
      <c r="A9" s="81" t="s">
        <v>117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</row>
    <row r="10" spans="1:12" x14ac:dyDescent="0.25">
      <c r="A10" s="81" t="s">
        <v>118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</row>
    <row r="11" spans="1:12" x14ac:dyDescent="0.25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</row>
    <row r="12" spans="1:12" x14ac:dyDescent="0.25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</row>
    <row r="13" spans="1:12" x14ac:dyDescent="0.25">
      <c r="A13" s="81" t="s">
        <v>124</v>
      </c>
    </row>
    <row r="14" spans="1:12" x14ac:dyDescent="0.25">
      <c r="A14" s="81" t="s">
        <v>123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Zlatka</cp:lastModifiedBy>
  <cp:lastPrinted>2021-02-24T17:34:13Z</cp:lastPrinted>
  <dcterms:created xsi:type="dcterms:W3CDTF">2017-07-06T18:11:45Z</dcterms:created>
  <dcterms:modified xsi:type="dcterms:W3CDTF">2022-01-27T15:40:18Z</dcterms:modified>
</cp:coreProperties>
</file>