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atka\Documents\Nova mapa PRIJENOS\MOJA MAPA 16.05.16\FIN. IZVJ. 2021\FINAN. IZVJ.2023\"/>
    </mc:Choice>
  </mc:AlternateContent>
  <bookViews>
    <workbookView xWindow="0" yWindow="135" windowWidth="28755" windowHeight="13860" activeTab="1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42" i="2" l="1"/>
  <c r="G18" i="2" l="1"/>
  <c r="G25" i="1" l="1"/>
  <c r="G23" i="1"/>
  <c r="G30" i="1"/>
  <c r="G38" i="1"/>
  <c r="G39" i="1"/>
  <c r="H49" i="1"/>
  <c r="G52" i="1"/>
  <c r="F32" i="1"/>
  <c r="F18" i="1"/>
  <c r="E63" i="1"/>
  <c r="E64" i="1"/>
  <c r="D78" i="1" l="1"/>
  <c r="D18" i="1"/>
  <c r="D41" i="1"/>
  <c r="H34" i="2" l="1"/>
  <c r="H17" i="2"/>
  <c r="D8" i="1" l="1"/>
  <c r="E8" i="1"/>
  <c r="F8" i="1"/>
  <c r="C8" i="1"/>
  <c r="D22" i="1"/>
  <c r="E22" i="1"/>
  <c r="F22" i="1"/>
  <c r="C22" i="1"/>
  <c r="D32" i="1"/>
  <c r="E32" i="1"/>
  <c r="H32" i="1"/>
  <c r="C32" i="1"/>
  <c r="E41" i="1"/>
  <c r="F41" i="1"/>
  <c r="H41" i="1" s="1"/>
  <c r="C41" i="1"/>
  <c r="D45" i="1"/>
  <c r="E45" i="1"/>
  <c r="F45" i="1"/>
  <c r="C45" i="1"/>
  <c r="D48" i="1"/>
  <c r="E48" i="1"/>
  <c r="F48" i="1"/>
  <c r="C48" i="1"/>
  <c r="F55" i="1"/>
  <c r="H34" i="1"/>
  <c r="H39" i="1"/>
  <c r="H38" i="1"/>
  <c r="H37" i="1"/>
  <c r="G48" i="1" l="1"/>
  <c r="F21" i="1"/>
  <c r="G32" i="1"/>
  <c r="G8" i="1"/>
  <c r="H48" i="1"/>
  <c r="E21" i="1"/>
  <c r="G45" i="1"/>
  <c r="C21" i="1"/>
  <c r="C102" i="1" s="1"/>
  <c r="H8" i="1"/>
  <c r="H45" i="1"/>
  <c r="G22" i="1"/>
  <c r="H22" i="1"/>
  <c r="D21" i="1"/>
  <c r="H30" i="1"/>
  <c r="H29" i="1"/>
  <c r="G29" i="1"/>
  <c r="G28" i="1"/>
  <c r="H27" i="1"/>
  <c r="H26" i="1"/>
  <c r="H43" i="1"/>
  <c r="H21" i="1" l="1"/>
  <c r="G21" i="1"/>
  <c r="H25" i="1"/>
  <c r="H57" i="1"/>
  <c r="G46" i="1"/>
  <c r="G61" i="1"/>
  <c r="G69" i="1"/>
  <c r="G70" i="1"/>
  <c r="G73" i="1"/>
  <c r="G75" i="1"/>
  <c r="G97" i="1"/>
  <c r="G98" i="1"/>
  <c r="G99" i="1"/>
  <c r="G101" i="1"/>
  <c r="H80" i="1"/>
  <c r="H82" i="1"/>
  <c r="H83" i="1"/>
  <c r="F29" i="2" l="1"/>
  <c r="H41" i="2"/>
  <c r="G41" i="2"/>
  <c r="H38" i="2"/>
  <c r="H39" i="2"/>
  <c r="E29" i="2"/>
  <c r="C36" i="2" l="1"/>
  <c r="C29" i="2"/>
  <c r="C26" i="2"/>
  <c r="C9" i="2"/>
  <c r="F78" i="1"/>
  <c r="H23" i="1"/>
  <c r="E78" i="1"/>
  <c r="H52" i="1"/>
  <c r="D96" i="1"/>
  <c r="D90" i="1" s="1"/>
  <c r="C96" i="1"/>
  <c r="C90" i="1" s="1"/>
  <c r="C85" i="1"/>
  <c r="C74" i="1"/>
  <c r="C67" i="1"/>
  <c r="C60" i="1"/>
  <c r="C56" i="1"/>
  <c r="C15" i="1"/>
  <c r="C8" i="2" l="1"/>
  <c r="C49" i="2" s="1"/>
  <c r="C66" i="1"/>
  <c r="H78" i="1"/>
  <c r="E96" i="1" l="1"/>
  <c r="H101" i="1"/>
  <c r="F96" i="1"/>
  <c r="G96" i="1" s="1"/>
  <c r="F85" i="1"/>
  <c r="E85" i="1" l="1"/>
  <c r="D60" i="1"/>
  <c r="D29" i="2"/>
  <c r="D67" i="1" l="1"/>
  <c r="E67" i="1"/>
  <c r="F67" i="1"/>
  <c r="G67" i="1" s="1"/>
  <c r="D74" i="1"/>
  <c r="E74" i="1"/>
  <c r="F74" i="1"/>
  <c r="G74" i="1" s="1"/>
  <c r="D66" i="1" l="1"/>
  <c r="F66" i="1"/>
  <c r="G66" i="1" s="1"/>
  <c r="E66" i="1"/>
  <c r="H14" i="2" l="1"/>
  <c r="G14" i="2"/>
  <c r="F60" i="1" l="1"/>
  <c r="E60" i="1"/>
  <c r="E18" i="1"/>
  <c r="H97" i="1"/>
  <c r="H98" i="1"/>
  <c r="H99" i="1"/>
  <c r="E90" i="1"/>
  <c r="H61" i="1"/>
  <c r="D56" i="1"/>
  <c r="D55" i="1" s="1"/>
  <c r="E56" i="1"/>
  <c r="E55" i="1" s="1"/>
  <c r="H55" i="1" s="1"/>
  <c r="H19" i="1"/>
  <c r="H60" i="1" l="1"/>
  <c r="G60" i="1"/>
  <c r="H18" i="1"/>
  <c r="F90" i="1"/>
  <c r="G90" i="1" s="1"/>
  <c r="H96" i="1"/>
  <c r="H90" i="1" l="1"/>
  <c r="H45" i="2"/>
  <c r="F42" i="2"/>
  <c r="E42" i="2"/>
  <c r="D42" i="2"/>
  <c r="H47" i="2"/>
  <c r="G47" i="2"/>
  <c r="H46" i="2"/>
  <c r="G46" i="2"/>
  <c r="H37" i="2"/>
  <c r="F36" i="2"/>
  <c r="E36" i="2"/>
  <c r="D36" i="2"/>
  <c r="H32" i="2"/>
  <c r="H30" i="2"/>
  <c r="H27" i="2"/>
  <c r="F26" i="2"/>
  <c r="H26" i="2"/>
  <c r="H44" i="2"/>
  <c r="G30" i="2"/>
  <c r="G32" i="2"/>
  <c r="G37" i="2"/>
  <c r="G44" i="2"/>
  <c r="G45" i="2"/>
  <c r="E26" i="2"/>
  <c r="D26" i="2"/>
  <c r="F9" i="2"/>
  <c r="E9" i="2"/>
  <c r="D9" i="2"/>
  <c r="D8" i="2" l="1"/>
  <c r="D49" i="2" s="1"/>
  <c r="E8" i="2"/>
  <c r="E49" i="2" s="1"/>
  <c r="G29" i="2"/>
  <c r="H29" i="2"/>
  <c r="H36" i="2"/>
  <c r="G36" i="2"/>
  <c r="H9" i="2"/>
  <c r="F8" i="2"/>
  <c r="G42" i="2"/>
  <c r="H42" i="2"/>
  <c r="G9" i="2"/>
  <c r="F15" i="1"/>
  <c r="F102" i="1" s="1"/>
  <c r="E15" i="1"/>
  <c r="E102" i="1" s="1"/>
  <c r="G8" i="2" l="1"/>
  <c r="F49" i="2"/>
  <c r="H49" i="2" s="1"/>
  <c r="H8" i="2"/>
  <c r="H10" i="1"/>
  <c r="H11" i="1"/>
  <c r="H12" i="1"/>
  <c r="H13" i="1"/>
  <c r="H15" i="1"/>
  <c r="H16" i="1"/>
  <c r="H36" i="1"/>
  <c r="H46" i="1"/>
  <c r="H9" i="1"/>
  <c r="G10" i="1"/>
  <c r="G11" i="1"/>
  <c r="G12" i="1"/>
  <c r="G13" i="1"/>
  <c r="G9" i="1"/>
  <c r="G49" i="2" l="1"/>
  <c r="D15" i="1"/>
  <c r="D102" i="1" s="1"/>
  <c r="F56" i="1" l="1"/>
  <c r="H56" i="1" s="1"/>
  <c r="G102" i="1" l="1"/>
  <c r="H102" i="1" l="1"/>
</calcChain>
</file>

<file path=xl/sharedStrings.xml><?xml version="1.0" encoding="utf-8"?>
<sst xmlns="http://schemas.openxmlformats.org/spreadsheetml/2006/main" count="158" uniqueCount="129">
  <si>
    <t>TURISTIČKO-UGOSTITELJSKA ŠKOLA</t>
  </si>
  <si>
    <t>ŠIBENIK</t>
  </si>
  <si>
    <t>NAKNADE TR. ZAPOSLENIMA</t>
  </si>
  <si>
    <t>RASHODI ZA MAT. I ENERGIJU</t>
  </si>
  <si>
    <t>RASHODI ZA USLUGE</t>
  </si>
  <si>
    <t>OSTALI NESPOM. RAS. POSL.</t>
  </si>
  <si>
    <t>OSTALI FINANC. RASHODI</t>
  </si>
  <si>
    <t>A1007-11 SR.OBR.-OPERAT.PLAN</t>
  </si>
  <si>
    <t>A1007-12 POD. KVALIT. I STAND.</t>
  </si>
  <si>
    <t>OSTALI NESPOM. RASH.POSL.</t>
  </si>
  <si>
    <t>U K U P N O</t>
  </si>
  <si>
    <t>MATERIJALNI RASHODI</t>
  </si>
  <si>
    <t>RASHODI ZA ZAPOSLENE</t>
  </si>
  <si>
    <t>POMOĆI IZ PRORAČUNA (5202)</t>
  </si>
  <si>
    <t>DOPRINOSI NA PLAĆE PREDF. (1502)</t>
  </si>
  <si>
    <t>DOPRINOSI NA PLAĆE (5102) POM. EU</t>
  </si>
  <si>
    <t>RASHODI ZA NAB. DUGOTR. IMOVINE</t>
  </si>
  <si>
    <t>POSTROJENJA I OPREMA (5202)</t>
  </si>
  <si>
    <t>OSTALI RASH. ZA ZAPOSLENE(3102)</t>
  </si>
  <si>
    <t>POMOĆI IZ PRORAČUNA(5202)</t>
  </si>
  <si>
    <t>POMOĆ IZ PRORAČUNA (5202)</t>
  </si>
  <si>
    <t>indeks 5/2</t>
  </si>
  <si>
    <t>Indeks 5/4</t>
  </si>
  <si>
    <t>PLAĆE (5102-pomoći EU)</t>
  </si>
  <si>
    <t>Indeks 5/2</t>
  </si>
  <si>
    <t xml:space="preserve">PRIH. IZ NADL PROR. - DEC. </t>
  </si>
  <si>
    <t>671-1202</t>
  </si>
  <si>
    <t>671-1502</t>
  </si>
  <si>
    <t>671-1100</t>
  </si>
  <si>
    <t>PRIH. ŠKŽ - ŠK. ŠEMA  opći prih.i prim.</t>
  </si>
  <si>
    <t>PRIHODI OD PROD. ROBA I USL.</t>
  </si>
  <si>
    <t>661-3102</t>
  </si>
  <si>
    <t>PRIH. OD PRUŽENIH USLUGA</t>
  </si>
  <si>
    <t>663-6102</t>
  </si>
  <si>
    <t>PRIH. NADL. PROR. I HZZO</t>
  </si>
  <si>
    <t>PRIH. PO POSEBNIM PROPISIMA</t>
  </si>
  <si>
    <t>652-4302</t>
  </si>
  <si>
    <t>PRIHODI POSEBNE NAMJENE</t>
  </si>
  <si>
    <t>POMOĆI IZ EU I OD SUBJ. OPĆ. PROR.</t>
  </si>
  <si>
    <t>634-5202</t>
  </si>
  <si>
    <t>TEKUĆE POMOĆI HZZO STR. OSPOS.</t>
  </si>
  <si>
    <t>639-5102</t>
  </si>
  <si>
    <t>REZULTAT POSLOVANJA</t>
  </si>
  <si>
    <t>922-4302</t>
  </si>
  <si>
    <t>922-5202</t>
  </si>
  <si>
    <t>636-5202</t>
  </si>
  <si>
    <t>KAPITALNE POMOĆI DRŽ. PROR.</t>
  </si>
  <si>
    <t>922-6102</t>
  </si>
  <si>
    <t>VIŠAK PRIH. POSEBNE NAMJENE</t>
  </si>
  <si>
    <t>VIŠAK - DONACIJE AEHT, MATUR. PLES</t>
  </si>
  <si>
    <t>922-3102</t>
  </si>
  <si>
    <t>VIŠAK - VLASTITI PRIHODI</t>
  </si>
  <si>
    <t>PRIH. IZ PROR. ZA OSTALE RASHODE</t>
  </si>
  <si>
    <t>638-5202</t>
  </si>
  <si>
    <t>PRIHODI IZ PROR.-PLAĆE POM. U NAST.</t>
  </si>
  <si>
    <t>OSTALI RASHODI ZA ZAPOSLENE - 5102</t>
  </si>
  <si>
    <t>POMOĆI IZ PROR. KOJI NIJE NADL.</t>
  </si>
  <si>
    <t>TEK. POM.IZ IZ DR. PROR. PRIJ. EU SR.</t>
  </si>
  <si>
    <t>PRIJENOS SRED. IZM.KOR. IST. PROR.</t>
  </si>
  <si>
    <t>DON. PRAV. I FIZ. OS. IZV. OPĆ. PROR.</t>
  </si>
  <si>
    <t xml:space="preserve">T1007-35 ZAJED. DO ZNANJA </t>
  </si>
  <si>
    <t>POSTR. I OPREMA VL. PRIH. (3102)</t>
  </si>
  <si>
    <t>NAKNADE TROŠK.A ZAPOS. (1502)</t>
  </si>
  <si>
    <t>NAKNADE TROŠK. ZAPOSL. (5102)</t>
  </si>
  <si>
    <t>T1007-45 ŠKOLA ZA ŽIVOT - kurik. Ref.</t>
  </si>
  <si>
    <t>A1007-25 DJEL. SŠ IZVAN  ŠKŽ</t>
  </si>
  <si>
    <t>OSTALI RASH. ZA ZAPOS. (5202)</t>
  </si>
  <si>
    <t>PRIHODI PO IZVORIMA FINANCIRANJA</t>
  </si>
  <si>
    <t>RASHODI PO AKT. I IZV.FIN.</t>
  </si>
  <si>
    <t>POMOĆI IZ DRŽ.PROR. MENT.</t>
  </si>
  <si>
    <t>A1007-70 KAPIT.UL.I NAB.OPREME SŠ</t>
  </si>
  <si>
    <t>POSTROJENJA I OPREMA DEC</t>
  </si>
  <si>
    <t>A1007-28 PRIJEVOZ UČ. S TEŠKOĆAMA</t>
  </si>
  <si>
    <t>A1007-58 RED.DJELAT.(EVIDENC. PRIH.)</t>
  </si>
  <si>
    <t>PLAĆE ZA REDOVNI RAD</t>
  </si>
  <si>
    <t>OSTALI RASHODI ZA ZAPOSLENE</t>
  </si>
  <si>
    <t>DOPRINOSI NA PLAĆE</t>
  </si>
  <si>
    <t>OSTALI NESPOM. RASH.POSL. (6102)</t>
  </si>
  <si>
    <t>TEK. POM. OD MZOS NAKNADE</t>
  </si>
  <si>
    <t>TE. POM. OD MZOS ZA PLAĆE I NAKN.</t>
  </si>
  <si>
    <t>NOV. NAKN. ZA NEZAP.INV. (5202)</t>
  </si>
  <si>
    <t xml:space="preserve">U skladu sa Uredbom o sastavljanju Izjave o fiskalnoj odgovornosti, a kao odgovor na pitanje br. 62 Upitnika o fisk. odgov., </t>
  </si>
  <si>
    <t xml:space="preserve">traži se izrada Izvještaja o izvršenju financijskog plana koji se podnosi upravljačkom tijelu na usvajanje. </t>
  </si>
  <si>
    <t xml:space="preserve">Izvještaj  sadrži pregled u jednoj tablici prihoda a u drugoj rashoda na razini podskupine po programskoj i </t>
  </si>
  <si>
    <t>ekonomskoj klasifikaciji te po izvorima financiranja.</t>
  </si>
  <si>
    <t>PLAĆE (PREDF. 1502)</t>
  </si>
  <si>
    <t>KNJIGE 5202</t>
  </si>
  <si>
    <t>PROJEKT (6102)</t>
  </si>
  <si>
    <t>OST. NAKN. IZ PROR. U NOVCU (5202)</t>
  </si>
  <si>
    <t>PRIH. ŠKŽ NABAVA NEFIN. IMOVINE</t>
  </si>
  <si>
    <t xml:space="preserve">VIŠAK - POMOĆI, AEHT,MŽSV,PRIJEV. </t>
  </si>
  <si>
    <t>PLAĆE PO SUD. PREDUD. (5202)</t>
  </si>
  <si>
    <t>PLAĆE PO SUD. PRES. DOPRIN.(5202)</t>
  </si>
  <si>
    <t>OSTALI FINAN. RASHODI (5202)</t>
  </si>
  <si>
    <t>OSTALI RASHODI ZA ZAPOSLENE - 1502</t>
  </si>
  <si>
    <t>DONACIJE MATURALNI  (6102)</t>
  </si>
  <si>
    <t>RASHODI ZA USL. UG.ODJELU</t>
  </si>
  <si>
    <t>T1007-79 ZAJEDNO DO ZNANJA</t>
  </si>
  <si>
    <t>UZ VIŠE ELANA IV  - SŠ</t>
  </si>
  <si>
    <t>PLAĆE  1502</t>
  </si>
  <si>
    <t>RASHODI ZA MAT. I ENERGIJU 1502</t>
  </si>
  <si>
    <t>T1007-15 ŠKOLSKA SHEMA - SŠ</t>
  </si>
  <si>
    <t>Urbroj:2182-46-01-23-1</t>
  </si>
  <si>
    <t>TEKUĆE POMOĆI</t>
  </si>
  <si>
    <t>5202 TEKUĆE POMOĆI</t>
  </si>
  <si>
    <t>1100 ŠKŽ OPĆI PRIHODI I PRIMICI</t>
  </si>
  <si>
    <t>4302 PRIHODI POSEBNE NAMJENE</t>
  </si>
  <si>
    <t>6102 DONACIJE</t>
  </si>
  <si>
    <t>A1007-10 SR.OBR.-STANDARD</t>
  </si>
  <si>
    <t xml:space="preserve"> 3102  VLASTITI PRIHODI </t>
  </si>
  <si>
    <t>Izvorni plan 2023.</t>
  </si>
  <si>
    <t>Izvještaj o izvršenju financijskog plana za I.-VI.2023. g. - RASHODI</t>
  </si>
  <si>
    <t>Ostvareno/izvršeno I-VI 2022.</t>
  </si>
  <si>
    <t>Tekući plan 2023. I. REB.</t>
  </si>
  <si>
    <t>Ostvareno/izvršeno I-VI 2023.</t>
  </si>
  <si>
    <t>Plaće</t>
  </si>
  <si>
    <t>Rashodi za materijal i energiju</t>
  </si>
  <si>
    <t>TEKUĆE DONACIJE</t>
  </si>
  <si>
    <t>A1007-34 OPSKRBA BESPL. MENST. HIGIJ. POTREP. - SŠ 5202</t>
  </si>
  <si>
    <t>OSTALI ASHODI</t>
  </si>
  <si>
    <t>Izvještaj o izvršenju financijskog plana za I-VI 2023.g. - PRIHODI</t>
  </si>
  <si>
    <t>TEK. POM.IZ DP KORISN. JLP(R)S</t>
  </si>
  <si>
    <t>Ostvareno/ izvršeno I-VI 2023.</t>
  </si>
  <si>
    <t>Tekući plan I-VI 2023. REB.I</t>
  </si>
  <si>
    <t>Izvještaj o izvršenju financijskog plana za 06-2023.g</t>
  </si>
  <si>
    <t xml:space="preserve">Tablice također prikazuju indexima izražene usporedbe ostvareno/izvršeno 06-2023. sa ostvareno/izvršeno06- 2022., </t>
  </si>
  <si>
    <t>kao i ostvareno/izvršeo 06- 2023. sa tekućim planom 06-2023. (zadnji rebalans).</t>
  </si>
  <si>
    <t>Šibenik, 10.07.2023.</t>
  </si>
  <si>
    <t>Klasa:400-02/23-01/3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</si>
</sst>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_-* #,##0\ _k_n_-;\-* #,##0\ _k_n_-;_-* &quot;-&quot;??\ _k_n_-;_-@_-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4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0" applyFont="1" applyAlignment="1">
      <alignment horizontal="right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2" fillId="0" borderId="1" xfId="0" applyNumberFormat="1" applyFont="1" applyBorder="1"/>
    <xf numFmtId="0" fontId="1" fillId="0" borderId="1" xfId="0" applyNumberFormat="1" applyFont="1" applyBorder="1"/>
    <xf numFmtId="0" fontId="4" fillId="0" borderId="1" xfId="0" applyNumberFormat="1" applyFont="1" applyBorder="1"/>
    <xf numFmtId="0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0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3" fontId="0" fillId="0" borderId="1" xfId="1" applyFont="1" applyBorder="1"/>
    <xf numFmtId="43" fontId="1" fillId="0" borderId="1" xfId="1" applyFont="1" applyBorder="1"/>
    <xf numFmtId="0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43" fontId="2" fillId="0" borderId="1" xfId="0" applyNumberFormat="1" applyFont="1" applyBorder="1" applyAlignment="1">
      <alignment wrapText="1"/>
    </xf>
    <xf numFmtId="43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1" fillId="0" borderId="1" xfId="0" applyNumberFormat="1" applyFont="1" applyBorder="1"/>
    <xf numFmtId="165" fontId="0" fillId="0" borderId="1" xfId="1" applyNumberFormat="1" applyFont="1" applyBorder="1" applyAlignment="1">
      <alignment horizontal="center"/>
    </xf>
    <xf numFmtId="43" fontId="2" fillId="0" borderId="6" xfId="0" applyNumberFormat="1" applyFont="1" applyBorder="1" applyAlignment="1">
      <alignment wrapText="1"/>
    </xf>
    <xf numFmtId="43" fontId="1" fillId="0" borderId="1" xfId="0" applyNumberFormat="1" applyFont="1" applyBorder="1" applyAlignment="1">
      <alignment wrapText="1"/>
    </xf>
    <xf numFmtId="2" fontId="1" fillId="0" borderId="6" xfId="0" applyNumberFormat="1" applyFont="1" applyBorder="1" applyAlignment="1">
      <alignment horizontal="center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3" fontId="0" fillId="0" borderId="2" xfId="1" applyFont="1" applyBorder="1" applyAlignment="1"/>
    <xf numFmtId="43" fontId="0" fillId="0" borderId="7" xfId="1" applyFont="1" applyBorder="1" applyAlignment="1"/>
    <xf numFmtId="43" fontId="0" fillId="0" borderId="1" xfId="1" applyFont="1" applyBorder="1" applyAlignment="1"/>
    <xf numFmtId="43" fontId="0" fillId="0" borderId="3" xfId="1" applyFont="1" applyBorder="1" applyAlignment="1"/>
    <xf numFmtId="43" fontId="2" fillId="2" borderId="1" xfId="1" applyFont="1" applyFill="1" applyBorder="1" applyAlignment="1"/>
    <xf numFmtId="43" fontId="2" fillId="2" borderId="3" xfId="1" applyFont="1" applyFill="1" applyBorder="1" applyAlignment="1"/>
    <xf numFmtId="43" fontId="1" fillId="2" borderId="1" xfId="1" applyFont="1" applyFill="1" applyBorder="1" applyAlignment="1"/>
    <xf numFmtId="43" fontId="1" fillId="2" borderId="3" xfId="1" applyFont="1" applyFill="1" applyBorder="1" applyAlignment="1"/>
    <xf numFmtId="43" fontId="1" fillId="3" borderId="1" xfId="1" applyFont="1" applyFill="1" applyBorder="1" applyAlignment="1"/>
    <xf numFmtId="43" fontId="1" fillId="3" borderId="3" xfId="1" applyFont="1" applyFill="1" applyBorder="1" applyAlignment="1"/>
    <xf numFmtId="43" fontId="2" fillId="0" borderId="1" xfId="1" applyFont="1" applyBorder="1" applyAlignment="1"/>
    <xf numFmtId="43" fontId="1" fillId="0" borderId="3" xfId="1" applyFont="1" applyBorder="1" applyAlignment="1"/>
    <xf numFmtId="43" fontId="2" fillId="0" borderId="3" xfId="1" applyFont="1" applyBorder="1" applyAlignment="1"/>
    <xf numFmtId="43" fontId="4" fillId="0" borderId="1" xfId="1" applyFont="1" applyBorder="1" applyAlignment="1"/>
    <xf numFmtId="43" fontId="4" fillId="0" borderId="3" xfId="1" applyFont="1" applyBorder="1" applyAlignment="1"/>
    <xf numFmtId="43" fontId="2" fillId="0" borderId="1" xfId="1" applyFont="1" applyBorder="1" applyAlignment="1">
      <alignment vertical="center"/>
    </xf>
    <xf numFmtId="0" fontId="3" fillId="0" borderId="0" xfId="0" applyFont="1"/>
    <xf numFmtId="2" fontId="1" fillId="0" borderId="1" xfId="0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2" fillId="3" borderId="0" xfId="1" applyNumberFormat="1" applyFont="1" applyFill="1" applyBorder="1"/>
    <xf numFmtId="0" fontId="0" fillId="3" borderId="0" xfId="0" applyNumberFormat="1" applyFill="1"/>
    <xf numFmtId="164" fontId="0" fillId="3" borderId="0" xfId="1" applyNumberFormat="1" applyFont="1" applyFill="1" applyBorder="1"/>
    <xf numFmtId="164" fontId="1" fillId="3" borderId="0" xfId="1" applyNumberFormat="1" applyFont="1" applyFill="1" applyBorder="1"/>
    <xf numFmtId="164" fontId="4" fillId="3" borderId="0" xfId="1" applyNumberFormat="1" applyFont="1" applyFill="1" applyBorder="1"/>
    <xf numFmtId="164" fontId="7" fillId="0" borderId="0" xfId="1" applyNumberFormat="1" applyFont="1" applyBorder="1"/>
    <xf numFmtId="164" fontId="8" fillId="0" borderId="0" xfId="1" applyNumberFormat="1" applyFont="1" applyBorder="1"/>
    <xf numFmtId="43" fontId="6" fillId="0" borderId="1" xfId="1" applyFont="1" applyBorder="1" applyAlignment="1"/>
    <xf numFmtId="164" fontId="8" fillId="3" borderId="0" xfId="1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3" borderId="0" xfId="0" applyFont="1" applyFill="1"/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3" fontId="0" fillId="0" borderId="1" xfId="0" applyNumberFormat="1" applyBorder="1"/>
    <xf numFmtId="43" fontId="6" fillId="0" borderId="3" xfId="1" applyFont="1" applyBorder="1" applyAlignment="1"/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9" xfId="0" applyBorder="1"/>
    <xf numFmtId="0" fontId="2" fillId="0" borderId="10" xfId="0" applyFont="1" applyBorder="1"/>
    <xf numFmtId="0" fontId="1" fillId="0" borderId="10" xfId="0" applyFont="1" applyBorder="1" applyAlignment="1">
      <alignment horizontal="center" wrapText="1"/>
    </xf>
    <xf numFmtId="43" fontId="2" fillId="3" borderId="3" xfId="1" applyFont="1" applyFill="1" applyBorder="1" applyAlignment="1"/>
    <xf numFmtId="43" fontId="2" fillId="3" borderId="1" xfId="1" applyFont="1" applyFill="1" applyBorder="1" applyAlignment="1"/>
    <xf numFmtId="0" fontId="0" fillId="0" borderId="5" xfId="0" applyBorder="1"/>
    <xf numFmtId="0" fontId="2" fillId="0" borderId="6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43" fontId="1" fillId="0" borderId="6" xfId="1" applyFont="1" applyBorder="1" applyAlignment="1">
      <alignment horizontal="left" wrapText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3" fontId="4" fillId="0" borderId="3" xfId="1" applyFont="1" applyBorder="1" applyAlignment="1">
      <alignment horizontal="center"/>
    </xf>
    <xf numFmtId="43" fontId="4" fillId="2" borderId="3" xfId="1" applyFont="1" applyFill="1" applyBorder="1" applyAlignment="1"/>
    <xf numFmtId="4" fontId="12" fillId="0" borderId="1" xfId="0" applyNumberFormat="1" applyFont="1" applyBorder="1" applyAlignment="1">
      <alignment horizontal="center"/>
    </xf>
    <xf numFmtId="43" fontId="6" fillId="3" borderId="3" xfId="1" applyFont="1" applyFill="1" applyBorder="1" applyAlignment="1"/>
    <xf numFmtId="43" fontId="0" fillId="3" borderId="1" xfId="1" applyFont="1" applyFill="1" applyBorder="1" applyAlignment="1"/>
    <xf numFmtId="0" fontId="0" fillId="3" borderId="1" xfId="0" applyNumberFormat="1" applyFill="1" applyBorder="1"/>
    <xf numFmtId="0" fontId="1" fillId="3" borderId="1" xfId="0" applyNumberFormat="1" applyFont="1" applyFill="1" applyBorder="1"/>
    <xf numFmtId="43" fontId="0" fillId="3" borderId="3" xfId="1" applyFont="1" applyFill="1" applyBorder="1" applyAlignment="1"/>
    <xf numFmtId="43" fontId="6" fillId="3" borderId="1" xfId="1" applyFont="1" applyFill="1" applyBorder="1" applyAlignment="1"/>
    <xf numFmtId="0" fontId="1" fillId="0" borderId="10" xfId="0" applyFont="1" applyBorder="1"/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3" borderId="1" xfId="0" applyNumberFormat="1" applyFont="1" applyFill="1" applyBorder="1"/>
    <xf numFmtId="2" fontId="0" fillId="3" borderId="1" xfId="0" applyNumberForma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43" fontId="2" fillId="2" borderId="2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" xfId="0" applyNumberFormat="1" applyFont="1" applyBorder="1" applyAlignment="1">
      <alignment wrapText="1"/>
    </xf>
    <xf numFmtId="0" fontId="0" fillId="3" borderId="2" xfId="0" applyNumberFormat="1" applyFill="1" applyBorder="1"/>
    <xf numFmtId="0" fontId="1" fillId="0" borderId="10" xfId="0" applyFont="1" applyBorder="1" applyAlignment="1">
      <alignment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42" workbookViewId="0">
      <selection activeCell="C29" sqref="C29"/>
    </sheetView>
  </sheetViews>
  <sheetFormatPr defaultRowHeight="15" x14ac:dyDescent="0.25"/>
  <cols>
    <col min="1" max="1" width="6" customWidth="1"/>
    <col min="2" max="2" width="35.7109375" customWidth="1"/>
    <col min="3" max="3" width="17.140625" style="1" customWidth="1"/>
    <col min="4" max="4" width="17.42578125" style="1" customWidth="1"/>
    <col min="5" max="5" width="17.28515625" customWidth="1"/>
    <col min="6" max="6" width="17.140625" customWidth="1"/>
    <col min="7" max="8" width="9.7109375" style="1" customWidth="1"/>
    <col min="9" max="10" width="21" style="1" customWidth="1"/>
  </cols>
  <sheetData>
    <row r="1" spans="1:11" ht="18.75" x14ac:dyDescent="0.3">
      <c r="A1" s="57" t="s">
        <v>0</v>
      </c>
      <c r="B1" s="57"/>
      <c r="C1" s="2"/>
      <c r="D1" s="2"/>
      <c r="E1" s="1"/>
      <c r="F1" s="1"/>
    </row>
    <row r="2" spans="1:11" ht="18.75" x14ac:dyDescent="0.3">
      <c r="A2" s="57" t="s">
        <v>1</v>
      </c>
      <c r="B2" s="57"/>
      <c r="C2" s="2"/>
      <c r="D2" s="2"/>
      <c r="E2" s="1"/>
      <c r="F2" s="1"/>
    </row>
    <row r="3" spans="1:11" ht="18.75" x14ac:dyDescent="0.3">
      <c r="A3" s="72" t="s">
        <v>111</v>
      </c>
      <c r="B3" s="72"/>
      <c r="C3" s="72"/>
      <c r="D3" s="72"/>
      <c r="E3" s="1"/>
      <c r="F3" s="1"/>
    </row>
    <row r="4" spans="1:11" ht="15.75" thickBot="1" x14ac:dyDescent="0.3">
      <c r="A4" s="1"/>
      <c r="B4" s="1"/>
      <c r="E4" s="1"/>
      <c r="F4" s="3"/>
      <c r="G4" s="3"/>
      <c r="H4" s="3"/>
      <c r="I4" s="3"/>
      <c r="J4" s="3"/>
    </row>
    <row r="5" spans="1:11" ht="32.25" thickBot="1" x14ac:dyDescent="0.3">
      <c r="A5" s="83"/>
      <c r="B5" s="84" t="s">
        <v>68</v>
      </c>
      <c r="C5" s="73" t="s">
        <v>112</v>
      </c>
      <c r="D5" s="73" t="s">
        <v>110</v>
      </c>
      <c r="E5" s="85" t="s">
        <v>113</v>
      </c>
      <c r="F5" s="75" t="s">
        <v>114</v>
      </c>
      <c r="G5" s="74" t="s">
        <v>21</v>
      </c>
      <c r="H5" s="76" t="s">
        <v>22</v>
      </c>
      <c r="I5" s="13"/>
      <c r="J5" s="13"/>
    </row>
    <row r="6" spans="1:11" s="1" customFormat="1" ht="15.75" x14ac:dyDescent="0.25">
      <c r="A6" s="88"/>
      <c r="B6" s="21"/>
      <c r="C6" s="80">
        <v>2</v>
      </c>
      <c r="D6" s="80">
        <v>3</v>
      </c>
      <c r="E6" s="81">
        <v>4</v>
      </c>
      <c r="F6" s="82">
        <v>5</v>
      </c>
      <c r="G6" s="81">
        <v>6</v>
      </c>
      <c r="H6" s="81">
        <v>7</v>
      </c>
      <c r="I6" s="13"/>
      <c r="J6" s="13"/>
    </row>
    <row r="7" spans="1:11" s="1" customFormat="1" ht="15.75" x14ac:dyDescent="0.25">
      <c r="A7" s="23"/>
      <c r="B7" s="21"/>
      <c r="C7" s="89"/>
      <c r="D7" s="89"/>
      <c r="E7" s="91"/>
      <c r="F7" s="90"/>
      <c r="G7" s="29"/>
      <c r="H7" s="31"/>
      <c r="I7" s="13"/>
      <c r="J7" s="13"/>
    </row>
    <row r="8" spans="1:11" s="1" customFormat="1" ht="15.75" x14ac:dyDescent="0.25">
      <c r="A8" s="79"/>
      <c r="B8" s="21" t="s">
        <v>108</v>
      </c>
      <c r="C8" s="111">
        <f>SUM(C9:C13)</f>
        <v>47209.100000000006</v>
      </c>
      <c r="D8" s="111">
        <f t="shared" ref="D8:F8" si="0">SUM(D9:D13)</f>
        <v>87332</v>
      </c>
      <c r="E8" s="111">
        <f t="shared" si="0"/>
        <v>88855</v>
      </c>
      <c r="F8" s="111">
        <f t="shared" si="0"/>
        <v>44227.189999999995</v>
      </c>
      <c r="G8" s="29">
        <f>(F8/C8)*100</f>
        <v>93.683611846021194</v>
      </c>
      <c r="H8" s="59">
        <f>(F8/E8)*100</f>
        <v>49.774565303021774</v>
      </c>
      <c r="I8" s="13"/>
      <c r="J8" s="13"/>
    </row>
    <row r="9" spans="1:11" ht="14.1" customHeight="1" x14ac:dyDescent="0.25">
      <c r="A9" s="4">
        <v>321</v>
      </c>
      <c r="B9" s="5" t="s">
        <v>2</v>
      </c>
      <c r="C9" s="42">
        <v>14376.66</v>
      </c>
      <c r="D9" s="41">
        <v>26771</v>
      </c>
      <c r="E9" s="41">
        <v>25971</v>
      </c>
      <c r="F9" s="42">
        <v>13968.73</v>
      </c>
      <c r="G9" s="29">
        <f>(F9/C9)*100</f>
        <v>97.162553750314743</v>
      </c>
      <c r="H9" s="31">
        <f>(F9/E9)*100</f>
        <v>53.785876554618618</v>
      </c>
      <c r="I9" s="14"/>
      <c r="J9" s="14"/>
      <c r="K9" s="6"/>
    </row>
    <row r="10" spans="1:11" ht="14.1" customHeight="1" x14ac:dyDescent="0.25">
      <c r="A10" s="7">
        <v>322</v>
      </c>
      <c r="B10" s="8" t="s">
        <v>3</v>
      </c>
      <c r="C10" s="44">
        <v>21409.39</v>
      </c>
      <c r="D10" s="43">
        <v>35385</v>
      </c>
      <c r="E10" s="43">
        <v>37708</v>
      </c>
      <c r="F10" s="44">
        <v>17163.23</v>
      </c>
      <c r="G10" s="29">
        <f t="shared" ref="G10:G75" si="1">(F10/C10)*100</f>
        <v>80.166833338082029</v>
      </c>
      <c r="H10" s="31">
        <f t="shared" ref="H10:H83" si="2">(F10/E10)*100</f>
        <v>45.516150419009229</v>
      </c>
      <c r="I10" s="14"/>
      <c r="J10" s="14"/>
      <c r="K10" s="6"/>
    </row>
    <row r="11" spans="1:11" ht="14.1" customHeight="1" x14ac:dyDescent="0.25">
      <c r="A11" s="7">
        <v>323</v>
      </c>
      <c r="B11" s="8" t="s">
        <v>4</v>
      </c>
      <c r="C11" s="44">
        <v>10650.79</v>
      </c>
      <c r="D11" s="43">
        <v>22898</v>
      </c>
      <c r="E11" s="43">
        <v>23548</v>
      </c>
      <c r="F11" s="44">
        <v>12413.82</v>
      </c>
      <c r="G11" s="29">
        <f t="shared" si="1"/>
        <v>116.55304442205694</v>
      </c>
      <c r="H11" s="31">
        <f t="shared" si="2"/>
        <v>52.717088500084927</v>
      </c>
      <c r="I11" s="14"/>
      <c r="J11" s="14"/>
      <c r="K11" s="6"/>
    </row>
    <row r="12" spans="1:11" ht="14.1" customHeight="1" x14ac:dyDescent="0.25">
      <c r="A12" s="7">
        <v>329</v>
      </c>
      <c r="B12" s="8" t="s">
        <v>5</v>
      </c>
      <c r="C12" s="44">
        <v>772</v>
      </c>
      <c r="D12" s="43">
        <v>2251</v>
      </c>
      <c r="E12" s="43">
        <v>1601</v>
      </c>
      <c r="F12" s="44">
        <v>680.77</v>
      </c>
      <c r="G12" s="29">
        <f t="shared" si="1"/>
        <v>88.182642487046621</v>
      </c>
      <c r="H12" s="31">
        <f t="shared" si="2"/>
        <v>42.521549031855088</v>
      </c>
      <c r="I12" s="14"/>
      <c r="J12" s="14"/>
      <c r="K12" s="6"/>
    </row>
    <row r="13" spans="1:11" ht="14.1" customHeight="1" x14ac:dyDescent="0.25">
      <c r="A13" s="7">
        <v>343</v>
      </c>
      <c r="B13" s="8" t="s">
        <v>6</v>
      </c>
      <c r="C13" s="44">
        <v>0.26</v>
      </c>
      <c r="D13" s="43">
        <v>27</v>
      </c>
      <c r="E13" s="43">
        <v>27</v>
      </c>
      <c r="F13" s="44">
        <v>0.64</v>
      </c>
      <c r="G13" s="29">
        <f t="shared" si="1"/>
        <v>246.15384615384616</v>
      </c>
      <c r="H13" s="31">
        <f t="shared" si="2"/>
        <v>2.3703703703703702</v>
      </c>
      <c r="I13" s="14"/>
      <c r="J13" s="14"/>
      <c r="K13" s="6"/>
    </row>
    <row r="14" spans="1:11" ht="14.1" customHeight="1" x14ac:dyDescent="0.25">
      <c r="A14" s="7"/>
      <c r="B14" s="8"/>
      <c r="C14" s="86"/>
      <c r="D14" s="87"/>
      <c r="E14" s="87"/>
      <c r="F14" s="86"/>
      <c r="G14" s="109"/>
      <c r="H14" s="110"/>
      <c r="I14" s="60"/>
      <c r="J14" s="60"/>
      <c r="K14" s="61"/>
    </row>
    <row r="15" spans="1:11" ht="14.1" customHeight="1" x14ac:dyDescent="0.25">
      <c r="A15" s="7"/>
      <c r="B15" s="9" t="s">
        <v>7</v>
      </c>
      <c r="C15" s="48">
        <f>SUM(C16)</f>
        <v>0</v>
      </c>
      <c r="D15" s="47">
        <f>SUM(D16)</f>
        <v>1552</v>
      </c>
      <c r="E15" s="47">
        <f>SUM(E16)</f>
        <v>1380</v>
      </c>
      <c r="F15" s="48">
        <f>SUM(F16)</f>
        <v>0</v>
      </c>
      <c r="G15" s="29">
        <v>0</v>
      </c>
      <c r="H15" s="59">
        <f t="shared" si="2"/>
        <v>0</v>
      </c>
      <c r="I15" s="62"/>
      <c r="J15" s="62"/>
      <c r="K15" s="61"/>
    </row>
    <row r="16" spans="1:11" ht="14.1" customHeight="1" x14ac:dyDescent="0.25">
      <c r="A16" s="7">
        <v>323</v>
      </c>
      <c r="B16" s="8" t="s">
        <v>4</v>
      </c>
      <c r="C16" s="44">
        <v>0</v>
      </c>
      <c r="D16" s="43">
        <v>1552</v>
      </c>
      <c r="E16" s="43">
        <v>1380</v>
      </c>
      <c r="F16" s="44"/>
      <c r="G16" s="29">
        <v>0</v>
      </c>
      <c r="H16" s="31">
        <f t="shared" si="2"/>
        <v>0</v>
      </c>
      <c r="I16" s="62"/>
      <c r="J16" s="62"/>
      <c r="K16" s="61"/>
    </row>
    <row r="17" spans="1:11" s="1" customFormat="1" ht="14.1" customHeight="1" x14ac:dyDescent="0.25">
      <c r="A17" s="7"/>
      <c r="B17" s="8"/>
      <c r="C17" s="44"/>
      <c r="D17" s="43"/>
      <c r="E17" s="43"/>
      <c r="F17" s="44"/>
      <c r="G17" s="29"/>
      <c r="H17" s="31"/>
      <c r="I17" s="62"/>
      <c r="J17" s="62"/>
      <c r="K17" s="61"/>
    </row>
    <row r="18" spans="1:11" s="1" customFormat="1" ht="14.1" customHeight="1" x14ac:dyDescent="0.25">
      <c r="A18" s="7"/>
      <c r="B18" s="10" t="s">
        <v>70</v>
      </c>
      <c r="C18" s="47">
        <v>0</v>
      </c>
      <c r="D18" s="47">
        <f>SUM(D19)</f>
        <v>11812</v>
      </c>
      <c r="E18" s="47">
        <f>SUM(E19)</f>
        <v>6000</v>
      </c>
      <c r="F18" s="47">
        <f>SUM(F19)</f>
        <v>0</v>
      </c>
      <c r="G18" s="29">
        <v>0</v>
      </c>
      <c r="H18" s="59">
        <f t="shared" si="2"/>
        <v>0</v>
      </c>
      <c r="I18" s="62"/>
      <c r="J18" s="62"/>
      <c r="K18" s="61"/>
    </row>
    <row r="19" spans="1:11" s="1" customFormat="1" ht="14.1" customHeight="1" x14ac:dyDescent="0.25">
      <c r="A19" s="7">
        <v>422</v>
      </c>
      <c r="B19" s="8" t="s">
        <v>71</v>
      </c>
      <c r="C19" s="44"/>
      <c r="D19" s="43">
        <v>11812</v>
      </c>
      <c r="E19" s="43">
        <v>6000</v>
      </c>
      <c r="F19" s="44">
        <v>0</v>
      </c>
      <c r="G19" s="29">
        <v>0</v>
      </c>
      <c r="H19" s="31">
        <f t="shared" si="2"/>
        <v>0</v>
      </c>
      <c r="I19" s="62"/>
      <c r="J19" s="62"/>
      <c r="K19" s="61"/>
    </row>
    <row r="20" spans="1:11" ht="14.1" customHeight="1" x14ac:dyDescent="0.25">
      <c r="A20" s="7"/>
      <c r="B20" s="8"/>
      <c r="C20" s="50"/>
      <c r="D20" s="43"/>
      <c r="E20" s="49"/>
      <c r="F20" s="50"/>
      <c r="G20" s="29"/>
      <c r="H20" s="31"/>
      <c r="I20" s="63"/>
      <c r="J20" s="63"/>
      <c r="K20" s="61"/>
    </row>
    <row r="21" spans="1:11" ht="14.1" customHeight="1" x14ac:dyDescent="0.25">
      <c r="A21" s="7"/>
      <c r="B21" s="9" t="s">
        <v>8</v>
      </c>
      <c r="C21" s="52">
        <f>(C22+C32+C45+C48)</f>
        <v>35676.549999999996</v>
      </c>
      <c r="D21" s="52">
        <f>(D22+D32+D45+D48)</f>
        <v>45062</v>
      </c>
      <c r="E21" s="52">
        <f>(E22+E32+E45+E48)</f>
        <v>43350</v>
      </c>
      <c r="F21" s="52">
        <f>(F22+F32+F41+F45+F48)</f>
        <v>19010.25</v>
      </c>
      <c r="G21" s="29">
        <f t="shared" si="1"/>
        <v>53.28500093198474</v>
      </c>
      <c r="H21" s="59">
        <f t="shared" si="2"/>
        <v>43.852941176470587</v>
      </c>
      <c r="I21" s="62"/>
      <c r="J21" s="62"/>
      <c r="K21" s="61"/>
    </row>
    <row r="22" spans="1:11" s="1" customFormat="1" ht="14.1" customHeight="1" x14ac:dyDescent="0.25">
      <c r="A22" s="7"/>
      <c r="B22" s="106" t="s">
        <v>104</v>
      </c>
      <c r="C22" s="52">
        <f>SUM(C23:C30)</f>
        <v>23440.35</v>
      </c>
      <c r="D22" s="52">
        <f t="shared" ref="D22:F22" si="3">SUM(D23:D30)</f>
        <v>12449</v>
      </c>
      <c r="E22" s="52">
        <f t="shared" si="3"/>
        <v>12061</v>
      </c>
      <c r="F22" s="52">
        <f t="shared" si="3"/>
        <v>6776.2100000000009</v>
      </c>
      <c r="G22" s="29">
        <f t="shared" si="1"/>
        <v>28.908314082340926</v>
      </c>
      <c r="H22" s="59">
        <f t="shared" si="2"/>
        <v>56.18282066163669</v>
      </c>
      <c r="I22" s="62"/>
      <c r="J22" s="62"/>
      <c r="K22" s="61"/>
    </row>
    <row r="23" spans="1:11" s="1" customFormat="1" ht="14.1" customHeight="1" x14ac:dyDescent="0.25">
      <c r="A23" s="7">
        <v>311</v>
      </c>
      <c r="B23" s="11" t="s">
        <v>91</v>
      </c>
      <c r="C23" s="78">
        <v>11417.34</v>
      </c>
      <c r="D23" s="54">
        <v>3318</v>
      </c>
      <c r="E23" s="67">
        <v>3318</v>
      </c>
      <c r="F23" s="78">
        <v>3057.53</v>
      </c>
      <c r="G23" s="29">
        <f t="shared" si="1"/>
        <v>26.779705255339685</v>
      </c>
      <c r="H23" s="31">
        <f t="shared" si="2"/>
        <v>92.149789029535867</v>
      </c>
      <c r="I23" s="62"/>
      <c r="J23" s="62"/>
      <c r="K23" s="61"/>
    </row>
    <row r="24" spans="1:11" s="1" customFormat="1" ht="14.1" customHeight="1" x14ac:dyDescent="0.25">
      <c r="A24" s="7">
        <v>312</v>
      </c>
      <c r="B24" s="11" t="s">
        <v>75</v>
      </c>
      <c r="C24" s="78"/>
      <c r="D24" s="54"/>
      <c r="E24" s="67"/>
      <c r="F24" s="78">
        <v>344.02</v>
      </c>
      <c r="G24" s="29">
        <v>0</v>
      </c>
      <c r="H24" s="31"/>
      <c r="I24" s="62"/>
      <c r="J24" s="62"/>
      <c r="K24" s="61"/>
    </row>
    <row r="25" spans="1:11" s="1" customFormat="1" ht="14.1" customHeight="1" x14ac:dyDescent="0.25">
      <c r="A25" s="7">
        <v>313</v>
      </c>
      <c r="B25" s="11" t="s">
        <v>92</v>
      </c>
      <c r="C25" s="78">
        <v>1963.79</v>
      </c>
      <c r="D25" s="54">
        <v>644</v>
      </c>
      <c r="E25" s="67">
        <v>644</v>
      </c>
      <c r="F25" s="78">
        <v>525.86</v>
      </c>
      <c r="G25" s="29">
        <f t="shared" si="1"/>
        <v>26.7778122915383</v>
      </c>
      <c r="H25" s="31">
        <f t="shared" si="2"/>
        <v>81.655279503105589</v>
      </c>
      <c r="I25" s="62"/>
      <c r="J25" s="62"/>
      <c r="K25" s="61"/>
    </row>
    <row r="26" spans="1:11" s="1" customFormat="1" ht="14.1" customHeight="1" x14ac:dyDescent="0.25">
      <c r="A26" s="7">
        <v>321</v>
      </c>
      <c r="B26" s="99" t="s">
        <v>19</v>
      </c>
      <c r="C26" s="101"/>
      <c r="D26" s="98">
        <v>1646</v>
      </c>
      <c r="E26" s="98">
        <v>1723</v>
      </c>
      <c r="F26" s="101">
        <v>0</v>
      </c>
      <c r="G26" s="29"/>
      <c r="H26" s="31">
        <f t="shared" ref="H26:H32" si="4">(F26/E26)*100</f>
        <v>0</v>
      </c>
      <c r="I26" s="63"/>
      <c r="J26" s="63"/>
      <c r="K26" s="61"/>
    </row>
    <row r="27" spans="1:11" s="1" customFormat="1" ht="14.1" customHeight="1" x14ac:dyDescent="0.25">
      <c r="A27" s="7">
        <v>322</v>
      </c>
      <c r="B27" s="99" t="s">
        <v>20</v>
      </c>
      <c r="C27" s="101"/>
      <c r="D27" s="98">
        <v>2090</v>
      </c>
      <c r="E27" s="98">
        <v>2090</v>
      </c>
      <c r="F27" s="101">
        <v>0</v>
      </c>
      <c r="G27" s="29">
        <v>0</v>
      </c>
      <c r="H27" s="31">
        <f t="shared" si="4"/>
        <v>0</v>
      </c>
      <c r="I27" s="63"/>
      <c r="J27" s="63"/>
      <c r="K27" s="61"/>
    </row>
    <row r="28" spans="1:11" s="1" customFormat="1" ht="14.1" customHeight="1" x14ac:dyDescent="0.25">
      <c r="A28" s="7">
        <v>323</v>
      </c>
      <c r="B28" s="99" t="s">
        <v>13</v>
      </c>
      <c r="C28" s="101">
        <v>468.52</v>
      </c>
      <c r="D28" s="98">
        <v>465</v>
      </c>
      <c r="E28" s="98">
        <v>0</v>
      </c>
      <c r="F28" s="101">
        <v>0</v>
      </c>
      <c r="G28" s="29">
        <f t="shared" ref="G28:G39" si="5">(F28/C28)*100</f>
        <v>0</v>
      </c>
      <c r="H28" s="31">
        <v>0</v>
      </c>
      <c r="I28" s="63"/>
      <c r="J28" s="63"/>
      <c r="K28" s="61"/>
    </row>
    <row r="29" spans="1:11" s="1" customFormat="1" ht="14.1" customHeight="1" x14ac:dyDescent="0.25">
      <c r="A29" s="7">
        <v>329</v>
      </c>
      <c r="B29" s="8" t="s">
        <v>13</v>
      </c>
      <c r="C29" s="44">
        <v>5206.05</v>
      </c>
      <c r="D29" s="43">
        <v>3132</v>
      </c>
      <c r="E29" s="43">
        <v>3132</v>
      </c>
      <c r="F29" s="44">
        <v>1507.61</v>
      </c>
      <c r="G29" s="29">
        <f t="shared" si="5"/>
        <v>28.958807541226072</v>
      </c>
      <c r="H29" s="31">
        <f t="shared" si="4"/>
        <v>48.135696040868453</v>
      </c>
      <c r="I29" s="63"/>
      <c r="J29" s="63"/>
      <c r="K29" s="61"/>
    </row>
    <row r="30" spans="1:11" s="1" customFormat="1" ht="14.1" customHeight="1" x14ac:dyDescent="0.25">
      <c r="A30" s="7">
        <v>343</v>
      </c>
      <c r="B30" s="8" t="s">
        <v>93</v>
      </c>
      <c r="C30" s="44">
        <v>4384.6499999999996</v>
      </c>
      <c r="D30" s="43">
        <v>1154</v>
      </c>
      <c r="E30" s="43">
        <v>1154</v>
      </c>
      <c r="F30" s="44">
        <v>1341.19</v>
      </c>
      <c r="G30" s="29">
        <f t="shared" si="5"/>
        <v>30.588302373051445</v>
      </c>
      <c r="H30" s="31">
        <f t="shared" si="4"/>
        <v>116.22097053726171</v>
      </c>
      <c r="I30" s="63"/>
      <c r="J30" s="63"/>
      <c r="K30" s="61"/>
    </row>
    <row r="31" spans="1:11" ht="14.1" customHeight="1" x14ac:dyDescent="0.25">
      <c r="A31" s="19"/>
      <c r="B31" s="100"/>
      <c r="C31" s="50"/>
      <c r="D31" s="49"/>
      <c r="E31" s="49"/>
      <c r="F31" s="50"/>
      <c r="G31" s="29"/>
      <c r="H31" s="31"/>
      <c r="I31" s="63"/>
      <c r="J31" s="63"/>
      <c r="K31" s="61"/>
    </row>
    <row r="32" spans="1:11" ht="14.1" customHeight="1" x14ac:dyDescent="0.25">
      <c r="A32" s="7"/>
      <c r="B32" s="100" t="s">
        <v>109</v>
      </c>
      <c r="C32" s="50">
        <f>SUM(C34:C39)</f>
        <v>876.5</v>
      </c>
      <c r="D32" s="50">
        <f>SUM(D34:D39)</f>
        <v>8096</v>
      </c>
      <c r="E32" s="50">
        <f>SUM(E34:E39)</f>
        <v>7150</v>
      </c>
      <c r="F32" s="50">
        <f>SUM(F33:F39)</f>
        <v>1986.3700000000001</v>
      </c>
      <c r="G32" s="29">
        <f t="shared" si="5"/>
        <v>226.62521391899602</v>
      </c>
      <c r="H32" s="59">
        <f t="shared" si="4"/>
        <v>27.781398601398603</v>
      </c>
      <c r="I32" s="62"/>
      <c r="J32" s="62"/>
      <c r="K32" s="61"/>
    </row>
    <row r="33" spans="1:11" s="1" customFormat="1" ht="14.1" customHeight="1" x14ac:dyDescent="0.25">
      <c r="A33" s="7">
        <v>311</v>
      </c>
      <c r="B33" s="108" t="s">
        <v>115</v>
      </c>
      <c r="C33" s="50"/>
      <c r="D33" s="50"/>
      <c r="E33" s="50"/>
      <c r="F33" s="97">
        <v>1602.56</v>
      </c>
      <c r="G33" s="29">
        <v>0</v>
      </c>
      <c r="H33" s="59"/>
      <c r="I33" s="62"/>
      <c r="J33" s="62"/>
      <c r="K33" s="61"/>
    </row>
    <row r="34" spans="1:11" s="1" customFormat="1" ht="14.1" customHeight="1" x14ac:dyDescent="0.25">
      <c r="A34" s="7">
        <v>312</v>
      </c>
      <c r="B34" s="99" t="s">
        <v>18</v>
      </c>
      <c r="C34" s="50">
        <v>0</v>
      </c>
      <c r="D34" s="102">
        <v>730</v>
      </c>
      <c r="E34" s="102">
        <v>1000</v>
      </c>
      <c r="F34" s="97">
        <v>0</v>
      </c>
      <c r="G34" s="29">
        <v>0</v>
      </c>
      <c r="H34" s="31">
        <f t="shared" ref="H34" si="6">(F34/E34)*100</f>
        <v>0</v>
      </c>
      <c r="I34" s="62"/>
      <c r="J34" s="62"/>
      <c r="K34" s="61"/>
    </row>
    <row r="35" spans="1:11" s="1" customFormat="1" ht="14.1" customHeight="1" x14ac:dyDescent="0.25">
      <c r="A35" s="7">
        <v>313</v>
      </c>
      <c r="B35" s="115" t="s">
        <v>76</v>
      </c>
      <c r="C35" s="50"/>
      <c r="D35" s="102"/>
      <c r="E35" s="102"/>
      <c r="F35" s="97">
        <v>264.42</v>
      </c>
      <c r="G35" s="29">
        <v>0</v>
      </c>
      <c r="H35" s="31"/>
      <c r="I35" s="62"/>
      <c r="J35" s="62"/>
      <c r="K35" s="61"/>
    </row>
    <row r="36" spans="1:11" s="1" customFormat="1" ht="14.1" customHeight="1" x14ac:dyDescent="0.25">
      <c r="A36" s="7">
        <v>321</v>
      </c>
      <c r="B36" s="5" t="s">
        <v>2</v>
      </c>
      <c r="C36" s="101"/>
      <c r="D36" s="98">
        <v>2681</v>
      </c>
      <c r="E36" s="98">
        <v>1857</v>
      </c>
      <c r="F36" s="101">
        <v>0</v>
      </c>
      <c r="G36" s="29">
        <v>0</v>
      </c>
      <c r="H36" s="31">
        <f t="shared" si="2"/>
        <v>0</v>
      </c>
      <c r="I36" s="62"/>
      <c r="J36" s="62"/>
      <c r="K36" s="61"/>
    </row>
    <row r="37" spans="1:11" s="1" customFormat="1" ht="14.1" customHeight="1" x14ac:dyDescent="0.25">
      <c r="A37" s="7">
        <v>322</v>
      </c>
      <c r="B37" s="8" t="s">
        <v>3</v>
      </c>
      <c r="C37" s="101"/>
      <c r="D37" s="98">
        <v>1340</v>
      </c>
      <c r="E37" s="98">
        <v>1048</v>
      </c>
      <c r="F37" s="101">
        <v>119.39</v>
      </c>
      <c r="G37" s="29">
        <v>0</v>
      </c>
      <c r="H37" s="31">
        <f t="shared" ref="H37:H38" si="7">(F37/E37)*100</f>
        <v>11.392175572519085</v>
      </c>
      <c r="I37" s="62"/>
      <c r="J37" s="62"/>
      <c r="K37" s="61"/>
    </row>
    <row r="38" spans="1:11" s="1" customFormat="1" ht="14.1" customHeight="1" x14ac:dyDescent="0.25">
      <c r="A38" s="7">
        <v>329</v>
      </c>
      <c r="B38" s="8" t="s">
        <v>5</v>
      </c>
      <c r="C38" s="44">
        <v>345.74</v>
      </c>
      <c r="D38" s="43">
        <v>2283</v>
      </c>
      <c r="E38" s="43">
        <v>2283</v>
      </c>
      <c r="F38" s="44">
        <v>0</v>
      </c>
      <c r="G38" s="29">
        <f t="shared" si="5"/>
        <v>0</v>
      </c>
      <c r="H38" s="31">
        <f t="shared" si="7"/>
        <v>0</v>
      </c>
      <c r="I38" s="62"/>
      <c r="J38" s="62"/>
      <c r="K38" s="61"/>
    </row>
    <row r="39" spans="1:11" s="1" customFormat="1" ht="14.1" customHeight="1" x14ac:dyDescent="0.25">
      <c r="A39" s="7">
        <v>422</v>
      </c>
      <c r="B39" s="99" t="s">
        <v>61</v>
      </c>
      <c r="C39" s="52">
        <v>530.76</v>
      </c>
      <c r="D39" s="98">
        <v>1062</v>
      </c>
      <c r="E39" s="67">
        <v>962</v>
      </c>
      <c r="F39" s="78">
        <v>0</v>
      </c>
      <c r="G39" s="29">
        <f t="shared" si="5"/>
        <v>0</v>
      </c>
      <c r="H39" s="31">
        <f t="shared" ref="H39:H41" si="8">(F39/E39)*100</f>
        <v>0</v>
      </c>
      <c r="I39" s="62"/>
      <c r="J39" s="62"/>
      <c r="K39" s="61"/>
    </row>
    <row r="40" spans="1:11" s="1" customFormat="1" ht="14.1" customHeight="1" x14ac:dyDescent="0.25">
      <c r="A40" s="7"/>
      <c r="B40" s="99"/>
      <c r="C40" s="52"/>
      <c r="D40" s="98"/>
      <c r="E40" s="67"/>
      <c r="F40" s="78"/>
      <c r="G40" s="29"/>
      <c r="H40" s="31"/>
      <c r="I40" s="62"/>
      <c r="J40" s="62"/>
      <c r="K40" s="61"/>
    </row>
    <row r="41" spans="1:11" ht="14.1" customHeight="1" x14ac:dyDescent="0.25">
      <c r="A41" s="7"/>
      <c r="B41" s="100" t="s">
        <v>105</v>
      </c>
      <c r="C41" s="50">
        <f>SUM(C43)</f>
        <v>0</v>
      </c>
      <c r="D41" s="50">
        <f>SUM(D43)</f>
        <v>664</v>
      </c>
      <c r="E41" s="50">
        <f t="shared" ref="E41:F41" si="9">SUM(E43)</f>
        <v>364</v>
      </c>
      <c r="F41" s="50">
        <f t="shared" si="9"/>
        <v>343.75</v>
      </c>
      <c r="G41" s="29"/>
      <c r="H41" s="59">
        <f t="shared" si="8"/>
        <v>94.436813186813183</v>
      </c>
      <c r="I41" s="62"/>
      <c r="J41" s="62"/>
      <c r="K41" s="61"/>
    </row>
    <row r="42" spans="1:11" ht="14.1" customHeight="1" x14ac:dyDescent="0.25">
      <c r="A42" s="19"/>
      <c r="B42" s="100"/>
      <c r="C42" s="50"/>
      <c r="D42" s="49"/>
      <c r="E42" s="49"/>
      <c r="F42" s="50"/>
      <c r="G42" s="29"/>
      <c r="H42" s="31"/>
      <c r="I42" s="63"/>
      <c r="J42" s="63"/>
      <c r="K42" s="61"/>
    </row>
    <row r="43" spans="1:11" s="1" customFormat="1" ht="14.1" customHeight="1" x14ac:dyDescent="0.25">
      <c r="A43" s="107">
        <v>329</v>
      </c>
      <c r="B43" s="108" t="s">
        <v>9</v>
      </c>
      <c r="C43" s="97"/>
      <c r="D43" s="102">
        <v>664</v>
      </c>
      <c r="E43" s="102">
        <v>364</v>
      </c>
      <c r="F43" s="97">
        <v>343.75</v>
      </c>
      <c r="G43" s="29">
        <v>0</v>
      </c>
      <c r="H43" s="31">
        <f t="shared" si="2"/>
        <v>94.436813186813183</v>
      </c>
      <c r="I43" s="63"/>
      <c r="J43" s="63"/>
      <c r="K43" s="61"/>
    </row>
    <row r="44" spans="1:11" ht="14.1" customHeight="1" x14ac:dyDescent="0.25">
      <c r="A44" s="7"/>
      <c r="B44" s="8"/>
      <c r="C44" s="44"/>
      <c r="D44" s="43"/>
      <c r="E44" s="43"/>
      <c r="F44" s="44"/>
      <c r="G44" s="29"/>
      <c r="H44" s="31"/>
      <c r="I44" s="62"/>
      <c r="J44" s="62"/>
      <c r="K44" s="61"/>
    </row>
    <row r="45" spans="1:11" s="1" customFormat="1" ht="14.1" customHeight="1" x14ac:dyDescent="0.25">
      <c r="A45" s="7"/>
      <c r="B45" s="10" t="s">
        <v>106</v>
      </c>
      <c r="C45" s="52">
        <f>SUM(C46)</f>
        <v>5803.92</v>
      </c>
      <c r="D45" s="52">
        <f t="shared" ref="D45:F45" si="10">SUM(D46)</f>
        <v>15608</v>
      </c>
      <c r="E45" s="52">
        <f t="shared" si="10"/>
        <v>13800</v>
      </c>
      <c r="F45" s="52">
        <f t="shared" si="10"/>
        <v>2957.17</v>
      </c>
      <c r="G45" s="58">
        <f t="shared" si="1"/>
        <v>50.951253635473961</v>
      </c>
      <c r="H45" s="59">
        <f t="shared" si="2"/>
        <v>21.428768115942027</v>
      </c>
      <c r="I45" s="62"/>
      <c r="J45" s="62"/>
      <c r="K45" s="61"/>
    </row>
    <row r="46" spans="1:11" ht="14.1" customHeight="1" x14ac:dyDescent="0.25">
      <c r="A46" s="7">
        <v>329</v>
      </c>
      <c r="B46" s="108" t="s">
        <v>9</v>
      </c>
      <c r="C46" s="44">
        <v>5803.92</v>
      </c>
      <c r="D46" s="43">
        <v>15608</v>
      </c>
      <c r="E46" s="43">
        <v>13800</v>
      </c>
      <c r="F46" s="44">
        <v>2957.17</v>
      </c>
      <c r="G46" s="29">
        <f t="shared" si="1"/>
        <v>50.951253635473961</v>
      </c>
      <c r="H46" s="31">
        <f t="shared" si="2"/>
        <v>21.428768115942027</v>
      </c>
      <c r="I46" s="62"/>
      <c r="J46" s="62"/>
      <c r="K46" s="61"/>
    </row>
    <row r="47" spans="1:11" s="1" customFormat="1" ht="14.1" customHeight="1" x14ac:dyDescent="0.25">
      <c r="A47" s="7"/>
      <c r="B47" s="108"/>
      <c r="C47" s="44"/>
      <c r="D47" s="43"/>
      <c r="E47" s="43"/>
      <c r="F47" s="44"/>
      <c r="G47" s="29">
        <v>0</v>
      </c>
      <c r="H47" s="31"/>
      <c r="I47" s="62"/>
      <c r="J47" s="62"/>
      <c r="K47" s="61"/>
    </row>
    <row r="48" spans="1:11" ht="14.1" customHeight="1" x14ac:dyDescent="0.25">
      <c r="A48" s="7"/>
      <c r="B48" s="10" t="s">
        <v>107</v>
      </c>
      <c r="C48" s="52">
        <f>SUM(C49:C53)</f>
        <v>5555.78</v>
      </c>
      <c r="D48" s="52">
        <f t="shared" ref="D48:F48" si="11">SUM(D49:D53)</f>
        <v>8909</v>
      </c>
      <c r="E48" s="52">
        <f t="shared" si="11"/>
        <v>10339</v>
      </c>
      <c r="F48" s="52">
        <f t="shared" si="11"/>
        <v>6946.75</v>
      </c>
      <c r="G48" s="29">
        <f t="shared" si="1"/>
        <v>125.03644852747951</v>
      </c>
      <c r="H48" s="59">
        <f t="shared" si="2"/>
        <v>67.189766902021475</v>
      </c>
      <c r="I48" s="62"/>
      <c r="J48" s="62"/>
      <c r="K48" s="61"/>
    </row>
    <row r="49" spans="1:11" s="1" customFormat="1" ht="14.1" customHeight="1" x14ac:dyDescent="0.25">
      <c r="A49" s="7">
        <v>321</v>
      </c>
      <c r="B49" s="5" t="s">
        <v>2</v>
      </c>
      <c r="C49" s="101"/>
      <c r="D49" s="98">
        <v>2114</v>
      </c>
      <c r="E49" s="98">
        <v>3544</v>
      </c>
      <c r="F49" s="44">
        <v>1358</v>
      </c>
      <c r="G49" s="29">
        <v>0</v>
      </c>
      <c r="H49" s="59">
        <f t="shared" si="2"/>
        <v>38.318284424379236</v>
      </c>
      <c r="I49" s="62"/>
      <c r="J49" s="62"/>
      <c r="K49" s="61"/>
    </row>
    <row r="50" spans="1:11" s="1" customFormat="1" ht="14.1" customHeight="1" x14ac:dyDescent="0.25">
      <c r="A50" s="7">
        <v>322</v>
      </c>
      <c r="B50" s="5" t="s">
        <v>116</v>
      </c>
      <c r="C50" s="101"/>
      <c r="D50" s="98"/>
      <c r="E50" s="98">
        <v>265</v>
      </c>
      <c r="F50" s="44"/>
      <c r="G50" s="29">
        <v>0</v>
      </c>
      <c r="H50" s="31"/>
      <c r="I50" s="62"/>
      <c r="J50" s="62"/>
      <c r="K50" s="61"/>
    </row>
    <row r="51" spans="1:11" ht="14.1" customHeight="1" x14ac:dyDescent="0.25">
      <c r="A51" s="7">
        <v>329</v>
      </c>
      <c r="B51" s="108" t="s">
        <v>9</v>
      </c>
      <c r="C51" s="44"/>
      <c r="D51" s="43"/>
      <c r="E51" s="43"/>
      <c r="F51" s="44"/>
      <c r="G51" s="29">
        <v>0</v>
      </c>
      <c r="H51" s="31">
        <v>0</v>
      </c>
      <c r="I51" s="62"/>
      <c r="J51" s="62"/>
      <c r="K51" s="61"/>
    </row>
    <row r="52" spans="1:11" s="1" customFormat="1" ht="14.1" customHeight="1" x14ac:dyDescent="0.25">
      <c r="A52" s="7">
        <v>329</v>
      </c>
      <c r="B52" s="8" t="s">
        <v>95</v>
      </c>
      <c r="C52" s="44">
        <v>5555.78</v>
      </c>
      <c r="D52" s="43">
        <v>6530</v>
      </c>
      <c r="E52" s="43">
        <v>6530</v>
      </c>
      <c r="F52" s="44">
        <v>5588.75</v>
      </c>
      <c r="G52" s="29">
        <f t="shared" si="1"/>
        <v>100.59343602518457</v>
      </c>
      <c r="H52" s="31">
        <f t="shared" si="2"/>
        <v>85.585758039816227</v>
      </c>
      <c r="I52" s="62"/>
      <c r="J52" s="62"/>
      <c r="K52" s="61"/>
    </row>
    <row r="53" spans="1:11" s="1" customFormat="1" ht="14.1" customHeight="1" x14ac:dyDescent="0.25">
      <c r="A53" s="7">
        <v>322</v>
      </c>
      <c r="B53" s="99" t="s">
        <v>87</v>
      </c>
      <c r="C53" s="101"/>
      <c r="D53" s="98">
        <v>265</v>
      </c>
      <c r="E53" s="98"/>
      <c r="F53" s="101"/>
      <c r="G53" s="29">
        <v>0</v>
      </c>
      <c r="H53" s="31"/>
      <c r="I53" s="62"/>
      <c r="J53" s="62"/>
      <c r="K53" s="61"/>
    </row>
    <row r="54" spans="1:11" ht="14.1" customHeight="1" x14ac:dyDescent="0.25">
      <c r="A54" s="8"/>
      <c r="B54" s="8"/>
      <c r="C54" s="87"/>
      <c r="D54" s="87"/>
      <c r="E54" s="87"/>
      <c r="F54" s="87"/>
      <c r="G54" s="29"/>
      <c r="H54" s="31"/>
      <c r="I54" s="60"/>
      <c r="J54" s="60"/>
      <c r="K54" s="61"/>
    </row>
    <row r="55" spans="1:11" s="1" customFormat="1" ht="14.1" customHeight="1" x14ac:dyDescent="0.25">
      <c r="A55" s="8"/>
      <c r="B55" s="10" t="s">
        <v>101</v>
      </c>
      <c r="C55" s="53"/>
      <c r="D55" s="51">
        <f>SUM(D56)</f>
        <v>1254</v>
      </c>
      <c r="E55" s="51">
        <f>SUM(E56)</f>
        <v>1254</v>
      </c>
      <c r="F55" s="53">
        <f>SUM(F57)</f>
        <v>380.74</v>
      </c>
      <c r="G55" s="29"/>
      <c r="H55" s="59">
        <f>(F55/E55)*100</f>
        <v>30.362041467304625</v>
      </c>
      <c r="I55" s="60"/>
      <c r="J55" s="60"/>
      <c r="K55" s="61"/>
    </row>
    <row r="56" spans="1:11" s="1" customFormat="1" ht="14.1" customHeight="1" x14ac:dyDescent="0.25">
      <c r="A56" s="10">
        <v>32</v>
      </c>
      <c r="B56" s="10" t="s">
        <v>11</v>
      </c>
      <c r="C56" s="86">
        <f>SUM(C57:C58)</f>
        <v>0</v>
      </c>
      <c r="D56" s="49">
        <f>SUM(D57:D58)</f>
        <v>1254</v>
      </c>
      <c r="E56" s="87">
        <f>SUM(E57:E58)</f>
        <v>1254</v>
      </c>
      <c r="F56" s="86">
        <f>SUM(F57:F58)</f>
        <v>380.74</v>
      </c>
      <c r="G56" s="29"/>
      <c r="H56" s="31">
        <f t="shared" si="2"/>
        <v>30.362041467304625</v>
      </c>
      <c r="I56" s="60"/>
      <c r="J56" s="60"/>
      <c r="K56" s="61"/>
    </row>
    <row r="57" spans="1:11" s="1" customFormat="1" ht="14.1" customHeight="1" x14ac:dyDescent="0.25">
      <c r="A57" s="7">
        <v>322</v>
      </c>
      <c r="B57" s="8" t="s">
        <v>100</v>
      </c>
      <c r="C57" s="55">
        <v>0</v>
      </c>
      <c r="D57" s="43">
        <v>1254</v>
      </c>
      <c r="E57" s="54">
        <v>1254</v>
      </c>
      <c r="F57" s="55">
        <v>380.74</v>
      </c>
      <c r="G57" s="29"/>
      <c r="H57" s="31">
        <f t="shared" si="2"/>
        <v>30.362041467304625</v>
      </c>
      <c r="I57" s="64"/>
      <c r="J57" s="64"/>
      <c r="K57" s="61"/>
    </row>
    <row r="58" spans="1:11" s="1" customFormat="1" ht="14.1" customHeight="1" x14ac:dyDescent="0.25">
      <c r="A58" s="8"/>
      <c r="B58" s="8"/>
      <c r="C58" s="55"/>
      <c r="D58" s="43"/>
      <c r="E58" s="54"/>
      <c r="F58" s="55"/>
      <c r="G58" s="29"/>
      <c r="H58" s="31"/>
      <c r="I58" s="64"/>
      <c r="J58" s="64"/>
      <c r="K58" s="61"/>
    </row>
    <row r="59" spans="1:11" s="1" customFormat="1" ht="14.1" customHeight="1" x14ac:dyDescent="0.25">
      <c r="A59" s="8"/>
      <c r="B59" s="8"/>
      <c r="C59" s="55"/>
      <c r="D59" s="43"/>
      <c r="E59" s="54"/>
      <c r="F59" s="55"/>
      <c r="G59" s="29"/>
      <c r="H59" s="31"/>
      <c r="I59" s="64"/>
      <c r="J59" s="64"/>
      <c r="K59" s="61"/>
    </row>
    <row r="60" spans="1:11" s="1" customFormat="1" ht="14.1" customHeight="1" x14ac:dyDescent="0.25">
      <c r="A60" s="8"/>
      <c r="B60" s="10" t="s">
        <v>72</v>
      </c>
      <c r="C60" s="45">
        <f>SUM(C61)</f>
        <v>150.51</v>
      </c>
      <c r="D60" s="47">
        <f>SUM(D61:D65)</f>
        <v>252</v>
      </c>
      <c r="E60" s="45">
        <f>SUM(E61)</f>
        <v>252</v>
      </c>
      <c r="F60" s="45">
        <f>SUM(F61)</f>
        <v>192.13</v>
      </c>
      <c r="G60" s="29">
        <f t="shared" si="1"/>
        <v>127.652647664607</v>
      </c>
      <c r="H60" s="59">
        <f t="shared" si="2"/>
        <v>76.242063492063494</v>
      </c>
      <c r="I60" s="64"/>
      <c r="J60" s="64"/>
      <c r="K60" s="61"/>
    </row>
    <row r="61" spans="1:11" s="1" customFormat="1" ht="14.1" customHeight="1" x14ac:dyDescent="0.25">
      <c r="A61" s="7">
        <v>372</v>
      </c>
      <c r="B61" s="8" t="s">
        <v>88</v>
      </c>
      <c r="C61" s="55">
        <v>150.51</v>
      </c>
      <c r="D61" s="43">
        <v>252</v>
      </c>
      <c r="E61" s="54">
        <v>252</v>
      </c>
      <c r="F61" s="55">
        <v>192.13</v>
      </c>
      <c r="G61" s="29">
        <f t="shared" si="1"/>
        <v>127.652647664607</v>
      </c>
      <c r="H61" s="31">
        <f t="shared" si="2"/>
        <v>76.242063492063494</v>
      </c>
      <c r="I61" s="64"/>
      <c r="J61" s="64"/>
      <c r="K61" s="61"/>
    </row>
    <row r="62" spans="1:11" s="1" customFormat="1" ht="12" customHeight="1" x14ac:dyDescent="0.25">
      <c r="A62" s="7"/>
      <c r="B62" s="8"/>
      <c r="C62" s="55"/>
      <c r="D62" s="43"/>
      <c r="E62" s="54"/>
      <c r="F62" s="55"/>
      <c r="G62" s="29"/>
      <c r="H62" s="31"/>
      <c r="I62" s="64"/>
      <c r="J62" s="64"/>
      <c r="K62" s="61"/>
    </row>
    <row r="63" spans="1:11" s="1" customFormat="1" ht="30" customHeight="1" x14ac:dyDescent="0.25">
      <c r="A63" s="7"/>
      <c r="B63" s="114" t="s">
        <v>118</v>
      </c>
      <c r="C63" s="55"/>
      <c r="D63" s="43"/>
      <c r="E63" s="51">
        <f>SUM(E65)</f>
        <v>781</v>
      </c>
      <c r="F63" s="55"/>
      <c r="G63" s="29"/>
      <c r="H63" s="31"/>
      <c r="I63" s="64"/>
      <c r="J63" s="64"/>
      <c r="K63" s="61"/>
    </row>
    <row r="64" spans="1:11" s="1" customFormat="1" ht="14.1" customHeight="1" x14ac:dyDescent="0.25">
      <c r="A64" s="7">
        <v>38</v>
      </c>
      <c r="B64" s="8" t="s">
        <v>119</v>
      </c>
      <c r="C64" s="55"/>
      <c r="D64" s="43"/>
      <c r="E64" s="54">
        <f>SUM(E65)</f>
        <v>781</v>
      </c>
      <c r="F64" s="55"/>
      <c r="G64" s="29"/>
      <c r="H64" s="31"/>
      <c r="I64" s="64"/>
      <c r="J64" s="64"/>
      <c r="K64" s="61"/>
    </row>
    <row r="65" spans="1:11" s="1" customFormat="1" ht="14.1" customHeight="1" x14ac:dyDescent="0.25">
      <c r="A65" s="7">
        <v>381</v>
      </c>
      <c r="B65" s="8" t="s">
        <v>117</v>
      </c>
      <c r="C65" s="55"/>
      <c r="D65" s="43"/>
      <c r="E65" s="54">
        <v>781</v>
      </c>
      <c r="F65" s="55"/>
      <c r="G65" s="29"/>
      <c r="H65" s="31"/>
      <c r="I65" s="65"/>
      <c r="J65" s="65"/>
      <c r="K65" s="6"/>
    </row>
    <row r="66" spans="1:11" s="1" customFormat="1" ht="14.1" customHeight="1" x14ac:dyDescent="0.25">
      <c r="A66" s="7"/>
      <c r="B66" s="9" t="s">
        <v>60</v>
      </c>
      <c r="C66" s="46">
        <f>SUM(C67+C74)</f>
        <v>13080.560000000001</v>
      </c>
      <c r="D66" s="45">
        <f>SUM(D67+D74)</f>
        <v>0</v>
      </c>
      <c r="E66" s="45">
        <f>SUM(E67+E74)</f>
        <v>0</v>
      </c>
      <c r="F66" s="46">
        <f>SUM(F67+F74)</f>
        <v>0</v>
      </c>
      <c r="G66" s="29">
        <f t="shared" si="1"/>
        <v>0</v>
      </c>
      <c r="H66" s="59">
        <v>0</v>
      </c>
      <c r="I66" s="68"/>
      <c r="J66" s="68"/>
      <c r="K66" s="6"/>
    </row>
    <row r="67" spans="1:11" s="1" customFormat="1" ht="14.1" customHeight="1" x14ac:dyDescent="0.25">
      <c r="A67" s="7">
        <v>31</v>
      </c>
      <c r="B67" s="8" t="s">
        <v>12</v>
      </c>
      <c r="C67" s="53">
        <f>SUM(C68:C73)</f>
        <v>12888.11</v>
      </c>
      <c r="D67" s="51">
        <f>SUM(D68:D73)</f>
        <v>0</v>
      </c>
      <c r="E67" s="51">
        <f>SUM(E68:E73)</f>
        <v>0</v>
      </c>
      <c r="F67" s="53">
        <f>SUM(F68:F73)</f>
        <v>0</v>
      </c>
      <c r="G67" s="29">
        <f t="shared" si="1"/>
        <v>0</v>
      </c>
      <c r="H67" s="31">
        <v>0</v>
      </c>
      <c r="I67" s="66"/>
      <c r="J67" s="66"/>
      <c r="K67" s="6"/>
    </row>
    <row r="68" spans="1:11" s="1" customFormat="1" ht="14.1" customHeight="1" x14ac:dyDescent="0.25">
      <c r="A68" s="7">
        <v>311</v>
      </c>
      <c r="B68" s="8" t="s">
        <v>23</v>
      </c>
      <c r="C68" s="55"/>
      <c r="D68" s="54"/>
      <c r="E68" s="54"/>
      <c r="F68" s="55"/>
      <c r="G68" s="29">
        <v>0</v>
      </c>
      <c r="H68" s="31"/>
      <c r="I68" s="65"/>
      <c r="J68" s="65"/>
      <c r="K68" s="6"/>
    </row>
    <row r="69" spans="1:11" s="1" customFormat="1" ht="14.1" customHeight="1" x14ac:dyDescent="0.25">
      <c r="A69" s="7">
        <v>311</v>
      </c>
      <c r="B69" s="8" t="s">
        <v>85</v>
      </c>
      <c r="C69" s="55">
        <v>10350.719999999999</v>
      </c>
      <c r="D69" s="54"/>
      <c r="E69" s="54"/>
      <c r="F69" s="55"/>
      <c r="G69" s="29">
        <f t="shared" si="1"/>
        <v>0</v>
      </c>
      <c r="H69" s="31">
        <v>0</v>
      </c>
      <c r="I69" s="65"/>
      <c r="J69" s="65"/>
      <c r="K69" s="6"/>
    </row>
    <row r="70" spans="1:11" s="1" customFormat="1" ht="14.1" customHeight="1" x14ac:dyDescent="0.25">
      <c r="A70" s="7">
        <v>312</v>
      </c>
      <c r="B70" s="8" t="s">
        <v>55</v>
      </c>
      <c r="C70" s="55">
        <v>829.52</v>
      </c>
      <c r="D70" s="54"/>
      <c r="E70" s="54"/>
      <c r="F70" s="55"/>
      <c r="G70" s="29">
        <f t="shared" si="1"/>
        <v>0</v>
      </c>
      <c r="H70" s="31"/>
      <c r="I70" s="65"/>
      <c r="J70" s="65"/>
      <c r="K70" s="6"/>
    </row>
    <row r="71" spans="1:11" s="1" customFormat="1" ht="14.1" customHeight="1" x14ac:dyDescent="0.25">
      <c r="A71" s="7">
        <v>312</v>
      </c>
      <c r="B71" s="8" t="s">
        <v>94</v>
      </c>
      <c r="C71" s="55"/>
      <c r="D71" s="54"/>
      <c r="E71" s="54"/>
      <c r="F71" s="55"/>
      <c r="G71" s="29"/>
      <c r="H71" s="31">
        <v>0</v>
      </c>
      <c r="I71" s="65"/>
      <c r="J71" s="65"/>
      <c r="K71" s="6"/>
    </row>
    <row r="72" spans="1:11" s="1" customFormat="1" ht="14.1" customHeight="1" x14ac:dyDescent="0.25">
      <c r="A72" s="7">
        <v>313</v>
      </c>
      <c r="B72" s="8" t="s">
        <v>15</v>
      </c>
      <c r="C72" s="55"/>
      <c r="D72" s="54"/>
      <c r="E72" s="54"/>
      <c r="F72" s="55"/>
      <c r="G72" s="29">
        <v>0</v>
      </c>
      <c r="H72" s="31">
        <v>0</v>
      </c>
      <c r="I72" s="65"/>
      <c r="J72" s="65"/>
      <c r="K72" s="6"/>
    </row>
    <row r="73" spans="1:11" s="1" customFormat="1" ht="14.1" customHeight="1" x14ac:dyDescent="0.25">
      <c r="A73" s="7">
        <v>313</v>
      </c>
      <c r="B73" s="8" t="s">
        <v>14</v>
      </c>
      <c r="C73" s="55">
        <v>1707.87</v>
      </c>
      <c r="D73" s="54"/>
      <c r="E73" s="54"/>
      <c r="F73" s="55"/>
      <c r="G73" s="29">
        <f t="shared" si="1"/>
        <v>0</v>
      </c>
      <c r="H73" s="31">
        <v>0</v>
      </c>
      <c r="I73" s="65"/>
      <c r="J73" s="65"/>
      <c r="K73" s="6"/>
    </row>
    <row r="74" spans="1:11" s="1" customFormat="1" ht="14.1" customHeight="1" x14ac:dyDescent="0.25">
      <c r="A74" s="7">
        <v>32</v>
      </c>
      <c r="B74" s="8" t="s">
        <v>11</v>
      </c>
      <c r="C74" s="53">
        <f>SUM(C75:C76)</f>
        <v>192.45</v>
      </c>
      <c r="D74" s="51">
        <f>SUM(D75:D76)</f>
        <v>0</v>
      </c>
      <c r="E74" s="51">
        <f>SUM(E75:E76)</f>
        <v>0</v>
      </c>
      <c r="F74" s="53">
        <f>SUM(F75:F76)</f>
        <v>0</v>
      </c>
      <c r="G74" s="29">
        <f t="shared" si="1"/>
        <v>0</v>
      </c>
      <c r="H74" s="31">
        <v>0</v>
      </c>
      <c r="I74" s="66"/>
      <c r="J74" s="66"/>
      <c r="K74" s="6"/>
    </row>
    <row r="75" spans="1:11" s="1" customFormat="1" ht="14.1" customHeight="1" x14ac:dyDescent="0.25">
      <c r="A75" s="7">
        <v>321</v>
      </c>
      <c r="B75" s="8" t="s">
        <v>62</v>
      </c>
      <c r="C75" s="55">
        <v>192.45</v>
      </c>
      <c r="D75" s="54"/>
      <c r="E75" s="54"/>
      <c r="F75" s="55">
        <v>0</v>
      </c>
      <c r="G75" s="29">
        <f t="shared" si="1"/>
        <v>0</v>
      </c>
      <c r="H75" s="31">
        <v>0</v>
      </c>
      <c r="I75" s="65"/>
      <c r="J75" s="65"/>
      <c r="K75" s="6"/>
    </row>
    <row r="76" spans="1:11" s="1" customFormat="1" ht="14.1" customHeight="1" x14ac:dyDescent="0.25">
      <c r="A76" s="7">
        <v>321</v>
      </c>
      <c r="B76" s="8" t="s">
        <v>63</v>
      </c>
      <c r="C76" s="55"/>
      <c r="D76" s="43"/>
      <c r="E76" s="54"/>
      <c r="F76" s="55"/>
      <c r="G76" s="29"/>
      <c r="H76" s="31"/>
      <c r="I76" s="65"/>
      <c r="J76" s="65"/>
      <c r="K76" s="6"/>
    </row>
    <row r="77" spans="1:11" s="1" customFormat="1" ht="14.1" customHeight="1" x14ac:dyDescent="0.25">
      <c r="A77" s="7"/>
      <c r="B77" s="8"/>
      <c r="C77" s="55"/>
      <c r="D77" s="43"/>
      <c r="E77" s="54"/>
      <c r="F77" s="55"/>
      <c r="G77" s="29"/>
      <c r="H77" s="31"/>
      <c r="I77" s="65"/>
      <c r="J77" s="65"/>
      <c r="K77" s="6"/>
    </row>
    <row r="78" spans="1:11" s="1" customFormat="1" ht="14.1" customHeight="1" x14ac:dyDescent="0.25">
      <c r="A78" s="7"/>
      <c r="B78" s="10" t="s">
        <v>97</v>
      </c>
      <c r="C78" s="95"/>
      <c r="D78" s="45">
        <f>SUM(D80:D83)</f>
        <v>10157</v>
      </c>
      <c r="E78" s="45">
        <f>SUM(E80:E83)</f>
        <v>10157</v>
      </c>
      <c r="F78" s="45">
        <f>SUM(F80:F83)</f>
        <v>10392.43</v>
      </c>
      <c r="G78" s="29"/>
      <c r="H78" s="59">
        <f t="shared" si="2"/>
        <v>102.31790883134784</v>
      </c>
      <c r="I78" s="65"/>
      <c r="J78" s="65"/>
      <c r="K78" s="6"/>
    </row>
    <row r="79" spans="1:11" s="1" customFormat="1" ht="14.1" customHeight="1" x14ac:dyDescent="0.25">
      <c r="A79" s="7"/>
      <c r="B79" s="10" t="s">
        <v>98</v>
      </c>
      <c r="C79" s="55"/>
      <c r="D79" s="43"/>
      <c r="E79" s="54"/>
      <c r="F79" s="55"/>
      <c r="G79" s="29"/>
      <c r="H79" s="31"/>
      <c r="I79" s="65"/>
      <c r="J79" s="65"/>
      <c r="K79" s="6"/>
    </row>
    <row r="80" spans="1:11" s="1" customFormat="1" ht="14.1" customHeight="1" x14ac:dyDescent="0.25">
      <c r="A80" s="7">
        <v>311</v>
      </c>
      <c r="B80" s="8" t="s">
        <v>99</v>
      </c>
      <c r="C80" s="55"/>
      <c r="D80" s="43">
        <v>7625</v>
      </c>
      <c r="E80" s="93">
        <v>7625</v>
      </c>
      <c r="F80" s="55">
        <v>8134</v>
      </c>
      <c r="G80" s="29"/>
      <c r="H80" s="31">
        <f t="shared" si="2"/>
        <v>106.67540983606558</v>
      </c>
      <c r="I80" s="65"/>
      <c r="J80" s="65"/>
      <c r="K80" s="6"/>
    </row>
    <row r="81" spans="1:11" s="1" customFormat="1" ht="14.1" customHeight="1" x14ac:dyDescent="0.25">
      <c r="A81" s="7">
        <v>312</v>
      </c>
      <c r="B81" s="8" t="s">
        <v>94</v>
      </c>
      <c r="C81" s="55"/>
      <c r="D81" s="43">
        <v>996</v>
      </c>
      <c r="E81" s="54">
        <v>996</v>
      </c>
      <c r="F81" s="55">
        <v>796.32</v>
      </c>
      <c r="G81" s="29"/>
      <c r="H81" s="31"/>
      <c r="I81" s="65"/>
      <c r="J81" s="65"/>
      <c r="K81" s="6"/>
    </row>
    <row r="82" spans="1:11" s="1" customFormat="1" ht="14.1" customHeight="1" x14ac:dyDescent="0.25">
      <c r="A82" s="7">
        <v>313</v>
      </c>
      <c r="B82" s="8" t="s">
        <v>14</v>
      </c>
      <c r="C82" s="55"/>
      <c r="D82" s="43">
        <v>1258</v>
      </c>
      <c r="E82" s="54">
        <v>1258</v>
      </c>
      <c r="F82" s="55">
        <v>1342.11</v>
      </c>
      <c r="G82" s="29"/>
      <c r="H82" s="31">
        <f t="shared" si="2"/>
        <v>106.68600953895071</v>
      </c>
      <c r="I82" s="65"/>
      <c r="J82" s="65"/>
      <c r="K82" s="6"/>
    </row>
    <row r="83" spans="1:11" s="1" customFormat="1" ht="14.1" customHeight="1" x14ac:dyDescent="0.25">
      <c r="A83" s="7">
        <v>321</v>
      </c>
      <c r="B83" s="8" t="s">
        <v>62</v>
      </c>
      <c r="C83" s="55"/>
      <c r="D83" s="43">
        <v>278</v>
      </c>
      <c r="E83" s="54">
        <v>278</v>
      </c>
      <c r="F83" s="55">
        <v>120</v>
      </c>
      <c r="G83" s="29"/>
      <c r="H83" s="31">
        <f t="shared" si="2"/>
        <v>43.165467625899282</v>
      </c>
      <c r="I83" s="65"/>
      <c r="J83" s="65"/>
      <c r="K83" s="6"/>
    </row>
    <row r="84" spans="1:11" s="1" customFormat="1" ht="14.1" customHeight="1" x14ac:dyDescent="0.25">
      <c r="A84" s="7"/>
      <c r="B84" s="8"/>
      <c r="C84" s="55"/>
      <c r="D84" s="43"/>
      <c r="E84" s="54"/>
      <c r="F84" s="55"/>
      <c r="G84" s="29"/>
      <c r="H84" s="31"/>
      <c r="I84" s="65"/>
      <c r="J84" s="65"/>
      <c r="K84" s="6"/>
    </row>
    <row r="85" spans="1:11" s="1" customFormat="1" ht="14.1" customHeight="1" x14ac:dyDescent="0.25">
      <c r="A85" s="7"/>
      <c r="B85" s="10" t="s">
        <v>64</v>
      </c>
      <c r="C85" s="46">
        <f>SUM(C86:C88)</f>
        <v>0</v>
      </c>
      <c r="D85" s="47"/>
      <c r="E85" s="45">
        <f>SUM(E86:E88)</f>
        <v>0</v>
      </c>
      <c r="F85" s="46">
        <f>SUM(F86:F88)</f>
        <v>0</v>
      </c>
      <c r="G85" s="29">
        <v>0</v>
      </c>
      <c r="H85" s="59">
        <v>0</v>
      </c>
      <c r="I85" s="68"/>
      <c r="J85" s="68"/>
      <c r="K85" s="6"/>
    </row>
    <row r="86" spans="1:11" s="1" customFormat="1" ht="14.1" customHeight="1" x14ac:dyDescent="0.25">
      <c r="A86" s="7">
        <v>42</v>
      </c>
      <c r="B86" s="8" t="s">
        <v>16</v>
      </c>
      <c r="C86" s="55"/>
      <c r="D86" s="43"/>
      <c r="E86" s="54"/>
      <c r="F86" s="55"/>
      <c r="G86" s="29"/>
      <c r="H86" s="31"/>
      <c r="I86" s="65"/>
      <c r="J86" s="65"/>
      <c r="K86" s="6"/>
    </row>
    <row r="87" spans="1:11" s="1" customFormat="1" ht="14.1" customHeight="1" x14ac:dyDescent="0.25">
      <c r="A87" s="7">
        <v>422</v>
      </c>
      <c r="B87" s="8" t="s">
        <v>17</v>
      </c>
      <c r="C87" s="55"/>
      <c r="D87" s="43"/>
      <c r="E87" s="54"/>
      <c r="F87" s="55"/>
      <c r="G87" s="29"/>
      <c r="H87" s="31"/>
      <c r="I87" s="65"/>
      <c r="J87" s="65"/>
      <c r="K87" s="6"/>
    </row>
    <row r="88" spans="1:11" s="1" customFormat="1" ht="14.1" customHeight="1" x14ac:dyDescent="0.25">
      <c r="A88" s="7">
        <v>424</v>
      </c>
      <c r="B88" s="8" t="s">
        <v>86</v>
      </c>
      <c r="C88" s="55"/>
      <c r="D88" s="43"/>
      <c r="E88" s="54"/>
      <c r="F88" s="55"/>
      <c r="G88" s="29">
        <v>0</v>
      </c>
      <c r="H88" s="31">
        <v>0</v>
      </c>
      <c r="I88" s="65"/>
      <c r="J88" s="65"/>
      <c r="K88" s="6"/>
    </row>
    <row r="89" spans="1:11" s="1" customFormat="1" ht="14.1" customHeight="1" x14ac:dyDescent="0.25">
      <c r="A89" s="7"/>
      <c r="B89" s="8"/>
      <c r="C89" s="55"/>
      <c r="D89" s="43"/>
      <c r="E89" s="54"/>
      <c r="F89" s="55"/>
      <c r="G89" s="29"/>
      <c r="H89" s="31"/>
      <c r="I89" s="65"/>
      <c r="J89" s="65"/>
      <c r="K89" s="6"/>
    </row>
    <row r="90" spans="1:11" ht="14.1" customHeight="1" x14ac:dyDescent="0.25">
      <c r="A90" s="7"/>
      <c r="B90" s="9"/>
      <c r="C90" s="46">
        <f>SUM(C91:C96)</f>
        <v>386524.22</v>
      </c>
      <c r="D90" s="45">
        <f>SUM(D92+D93+D96)</f>
        <v>834775</v>
      </c>
      <c r="E90" s="45">
        <f>SUM(E91:E96)</f>
        <v>852377</v>
      </c>
      <c r="F90" s="46">
        <f>SUM(F91:F96)</f>
        <v>428240.68</v>
      </c>
      <c r="G90" s="29">
        <f t="shared" ref="G90:G102" si="12">(F90/C90)*100</f>
        <v>110.79271565440325</v>
      </c>
      <c r="H90" s="59">
        <f t="shared" ref="H90:H102" si="13">(F90/E90)*100</f>
        <v>50.240759663857659</v>
      </c>
      <c r="I90" s="68"/>
      <c r="J90" s="68"/>
      <c r="K90" s="6"/>
    </row>
    <row r="91" spans="1:11" ht="14.1" customHeight="1" x14ac:dyDescent="0.25">
      <c r="A91" s="7"/>
      <c r="B91" s="9" t="s">
        <v>65</v>
      </c>
      <c r="C91" s="55">
        <v>0</v>
      </c>
      <c r="D91" s="54"/>
      <c r="E91" s="54"/>
      <c r="F91" s="55">
        <v>0</v>
      </c>
      <c r="G91" s="29"/>
      <c r="H91" s="31"/>
      <c r="I91" s="65"/>
      <c r="J91" s="65"/>
      <c r="K91" s="6"/>
    </row>
    <row r="92" spans="1:11" s="1" customFormat="1" ht="14.1" customHeight="1" x14ac:dyDescent="0.25">
      <c r="A92" s="7">
        <v>312</v>
      </c>
      <c r="B92" s="11" t="s">
        <v>66</v>
      </c>
      <c r="C92" s="55"/>
      <c r="D92" s="54"/>
      <c r="E92" s="54"/>
      <c r="F92" s="55"/>
      <c r="G92" s="29"/>
      <c r="H92" s="31"/>
      <c r="I92" s="65"/>
      <c r="J92" s="65"/>
      <c r="K92" s="6"/>
    </row>
    <row r="93" spans="1:11" s="1" customFormat="1" ht="14.1" customHeight="1" x14ac:dyDescent="0.25">
      <c r="A93" s="7">
        <v>329</v>
      </c>
      <c r="B93" s="11" t="s">
        <v>77</v>
      </c>
      <c r="C93" s="55"/>
      <c r="D93" s="54"/>
      <c r="E93" s="54"/>
      <c r="F93" s="55"/>
      <c r="G93" s="29"/>
      <c r="H93" s="31"/>
      <c r="I93" s="65"/>
      <c r="J93" s="65"/>
      <c r="K93" s="6"/>
    </row>
    <row r="94" spans="1:11" s="1" customFormat="1" ht="14.1" customHeight="1" x14ac:dyDescent="0.25">
      <c r="A94" s="7">
        <v>329</v>
      </c>
      <c r="B94" s="11"/>
      <c r="C94" s="55"/>
      <c r="D94" s="54"/>
      <c r="E94" s="54"/>
      <c r="F94" s="55"/>
      <c r="G94" s="29"/>
      <c r="H94" s="31"/>
      <c r="I94" s="65"/>
      <c r="J94" s="65"/>
      <c r="K94" s="6"/>
    </row>
    <row r="95" spans="1:11" s="1" customFormat="1" ht="14.1" customHeight="1" x14ac:dyDescent="0.25">
      <c r="A95" s="7"/>
      <c r="B95" s="10" t="s">
        <v>73</v>
      </c>
      <c r="C95" s="55"/>
      <c r="D95" s="54"/>
      <c r="E95" s="54"/>
      <c r="F95" s="55"/>
      <c r="G95" s="29"/>
      <c r="H95" s="31"/>
      <c r="I95" s="65"/>
      <c r="J95" s="65"/>
      <c r="K95" s="6"/>
    </row>
    <row r="96" spans="1:11" s="1" customFormat="1" ht="14.1" customHeight="1" x14ac:dyDescent="0.25">
      <c r="A96" s="7">
        <v>31</v>
      </c>
      <c r="B96" s="8" t="s">
        <v>12</v>
      </c>
      <c r="C96" s="51">
        <f>SUM(C97:C101)</f>
        <v>386524.22</v>
      </c>
      <c r="D96" s="51">
        <f>SUM(D97:D101)</f>
        <v>834775</v>
      </c>
      <c r="E96" s="51">
        <f>SUM(E97:E101)</f>
        <v>852377</v>
      </c>
      <c r="F96" s="51">
        <f>SUM(F97:F101)</f>
        <v>428240.68</v>
      </c>
      <c r="G96" s="29">
        <f t="shared" si="12"/>
        <v>110.79271565440325</v>
      </c>
      <c r="H96" s="59">
        <f t="shared" si="13"/>
        <v>50.240759663857659</v>
      </c>
      <c r="I96" s="66"/>
      <c r="J96" s="66"/>
      <c r="K96" s="6"/>
    </row>
    <row r="97" spans="1:11" s="1" customFormat="1" ht="14.1" customHeight="1" x14ac:dyDescent="0.25">
      <c r="A97" s="7">
        <v>311</v>
      </c>
      <c r="B97" s="8" t="s">
        <v>74</v>
      </c>
      <c r="C97" s="55">
        <v>320402.55</v>
      </c>
      <c r="D97" s="54">
        <v>690716</v>
      </c>
      <c r="E97" s="54">
        <v>704530</v>
      </c>
      <c r="F97" s="92">
        <v>349176.71</v>
      </c>
      <c r="G97" s="29">
        <f t="shared" si="12"/>
        <v>108.98062765105958</v>
      </c>
      <c r="H97" s="31">
        <f t="shared" si="13"/>
        <v>49.5616524491505</v>
      </c>
      <c r="I97" s="66"/>
      <c r="J97" s="66"/>
      <c r="K97" s="6"/>
    </row>
    <row r="98" spans="1:11" s="1" customFormat="1" ht="14.1" customHeight="1" x14ac:dyDescent="0.25">
      <c r="A98" s="7">
        <v>312</v>
      </c>
      <c r="B98" s="8" t="s">
        <v>75</v>
      </c>
      <c r="C98" s="55">
        <v>12034.2</v>
      </c>
      <c r="D98" s="54">
        <v>29756</v>
      </c>
      <c r="E98" s="54">
        <v>30656</v>
      </c>
      <c r="F98" s="94">
        <v>18767.759999999998</v>
      </c>
      <c r="G98" s="29">
        <f t="shared" si="12"/>
        <v>155.95353243256716</v>
      </c>
      <c r="H98" s="31">
        <f t="shared" si="13"/>
        <v>61.220511482254693</v>
      </c>
      <c r="I98" s="66"/>
      <c r="J98" s="66"/>
      <c r="K98" s="6"/>
    </row>
    <row r="99" spans="1:11" s="1" customFormat="1" ht="14.1" customHeight="1" x14ac:dyDescent="0.25">
      <c r="A99" s="7">
        <v>313</v>
      </c>
      <c r="B99" s="8" t="s">
        <v>76</v>
      </c>
      <c r="C99" s="55">
        <v>52866.42</v>
      </c>
      <c r="D99" s="54">
        <v>111649</v>
      </c>
      <c r="E99" s="54">
        <v>113879</v>
      </c>
      <c r="F99" s="94">
        <v>57614.19</v>
      </c>
      <c r="G99" s="29">
        <f t="shared" si="12"/>
        <v>108.98069133487762</v>
      </c>
      <c r="H99" s="31">
        <f t="shared" si="13"/>
        <v>50.592462174764442</v>
      </c>
      <c r="I99" s="66"/>
      <c r="J99" s="66"/>
      <c r="K99" s="6"/>
    </row>
    <row r="100" spans="1:11" s="1" customFormat="1" ht="14.1" customHeight="1" x14ac:dyDescent="0.25">
      <c r="A100" s="7">
        <v>323</v>
      </c>
      <c r="B100" s="8" t="s">
        <v>96</v>
      </c>
      <c r="C100" s="55"/>
      <c r="D100" s="54"/>
      <c r="E100" s="54">
        <v>0</v>
      </c>
      <c r="F100" s="94">
        <v>1033.1600000000001</v>
      </c>
      <c r="G100" s="29"/>
      <c r="H100" s="31">
        <v>0</v>
      </c>
      <c r="I100" s="66"/>
      <c r="J100" s="66"/>
      <c r="K100" s="6"/>
    </row>
    <row r="101" spans="1:11" s="1" customFormat="1" ht="14.1" customHeight="1" x14ac:dyDescent="0.25">
      <c r="A101" s="7">
        <v>329</v>
      </c>
      <c r="B101" s="11" t="s">
        <v>80</v>
      </c>
      <c r="C101" s="55">
        <v>1221.05</v>
      </c>
      <c r="D101" s="54">
        <v>2654</v>
      </c>
      <c r="E101" s="54">
        <v>3312</v>
      </c>
      <c r="F101" s="94">
        <v>1648.86</v>
      </c>
      <c r="G101" s="29">
        <f t="shared" si="12"/>
        <v>135.03623930223986</v>
      </c>
      <c r="H101" s="31">
        <f t="shared" si="13"/>
        <v>49.784420289855071</v>
      </c>
      <c r="I101" s="66"/>
      <c r="J101" s="66"/>
      <c r="K101" s="6"/>
    </row>
    <row r="102" spans="1:11" s="1" customFormat="1" ht="14.1" customHeight="1" x14ac:dyDescent="0.25">
      <c r="A102" s="8"/>
      <c r="B102" s="12" t="s">
        <v>10</v>
      </c>
      <c r="C102" s="56">
        <f>SUM(C8+C15+C18+C21+C41+C55+C60+C66+C78+C85+C90)</f>
        <v>482640.93999999994</v>
      </c>
      <c r="D102" s="56">
        <f>SUM(D8+D15+D18+D21+D41+D55+D60+D66+D78+D85+D90)</f>
        <v>992860</v>
      </c>
      <c r="E102" s="56">
        <f>SUM(E8+E15+E18+E21+E41+E55+E60+E63+E66+E78+E85+E90)</f>
        <v>1004770</v>
      </c>
      <c r="F102" s="56">
        <f>SUM(F8+F15+F18+F21+F55+F60+F66+F78+F85+F90)</f>
        <v>502443.42</v>
      </c>
      <c r="G102" s="29">
        <f t="shared" si="12"/>
        <v>104.1029424482722</v>
      </c>
      <c r="H102" s="59">
        <f t="shared" si="13"/>
        <v>50.005814265951408</v>
      </c>
      <c r="I102" s="15"/>
      <c r="J102" s="15"/>
      <c r="K102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3"/>
  <sheetViews>
    <sheetView tabSelected="1" topLeftCell="A16" workbookViewId="0">
      <selection activeCell="F49" sqref="F49"/>
    </sheetView>
  </sheetViews>
  <sheetFormatPr defaultRowHeight="15" x14ac:dyDescent="0.25"/>
  <cols>
    <col min="2" max="2" width="34.5703125" customWidth="1"/>
    <col min="3" max="3" width="16.28515625" customWidth="1"/>
    <col min="4" max="4" width="16" customWidth="1"/>
    <col min="5" max="5" width="15.85546875" customWidth="1"/>
    <col min="6" max="6" width="15.5703125" customWidth="1"/>
    <col min="7" max="8" width="9.7109375" customWidth="1"/>
  </cols>
  <sheetData>
    <row r="3" spans="1:8" ht="18.75" x14ac:dyDescent="0.3">
      <c r="A3" s="57" t="s">
        <v>120</v>
      </c>
    </row>
    <row r="5" spans="1:8" ht="15.75" thickBot="1" x14ac:dyDescent="0.3"/>
    <row r="6" spans="1:8" ht="45.75" thickBot="1" x14ac:dyDescent="0.3">
      <c r="A6" s="103"/>
      <c r="B6" s="73" t="s">
        <v>67</v>
      </c>
      <c r="C6" s="73" t="s">
        <v>112</v>
      </c>
      <c r="D6" s="73" t="s">
        <v>110</v>
      </c>
      <c r="E6" s="116" t="s">
        <v>123</v>
      </c>
      <c r="F6" s="75" t="s">
        <v>122</v>
      </c>
      <c r="G6" s="112" t="s">
        <v>24</v>
      </c>
      <c r="H6" s="113" t="s">
        <v>22</v>
      </c>
    </row>
    <row r="7" spans="1:8" s="1" customFormat="1" ht="16.5" thickBot="1" x14ac:dyDescent="0.3">
      <c r="A7" s="35"/>
      <c r="B7" s="36">
        <v>1</v>
      </c>
      <c r="C7" s="37">
        <v>2</v>
      </c>
      <c r="D7" s="37">
        <v>3</v>
      </c>
      <c r="E7" s="38">
        <v>4</v>
      </c>
      <c r="F7" s="39">
        <v>5</v>
      </c>
      <c r="G7" s="38">
        <v>6</v>
      </c>
      <c r="H7" s="38">
        <v>7</v>
      </c>
    </row>
    <row r="8" spans="1:8" s="1" customFormat="1" ht="18.75" x14ac:dyDescent="0.3">
      <c r="A8" s="104">
        <v>6</v>
      </c>
      <c r="B8" s="21"/>
      <c r="C8" s="32">
        <f>SUM(C9+C26+C29+C36)</f>
        <v>474982.41</v>
      </c>
      <c r="D8" s="32">
        <f>SUM(D9+D26+D29+D36)</f>
        <v>976362</v>
      </c>
      <c r="E8" s="32">
        <f>SUM(E9+E26+E29+E36)</f>
        <v>992563</v>
      </c>
      <c r="F8" s="32">
        <f>SUM(F9+F26+F29+F36)</f>
        <v>502459.13</v>
      </c>
      <c r="G8" s="34">
        <f>(F8/C8)*100</f>
        <v>105.78478685136994</v>
      </c>
      <c r="H8" s="34">
        <f>(F8/E8)*100</f>
        <v>50.622391727275748</v>
      </c>
    </row>
    <row r="9" spans="1:8" s="1" customFormat="1" ht="15.75" x14ac:dyDescent="0.25">
      <c r="A9" s="16">
        <v>63</v>
      </c>
      <c r="B9" s="24" t="s">
        <v>38</v>
      </c>
      <c r="C9" s="33">
        <f>SUM(C10:C22)</f>
        <v>410160.88999999996</v>
      </c>
      <c r="D9" s="25">
        <f>SUM(D10:D22)</f>
        <v>844888</v>
      </c>
      <c r="E9" s="26">
        <f>SUM(E10:E22)</f>
        <v>863271</v>
      </c>
      <c r="F9" s="33">
        <f>SUM(F10:F22)</f>
        <v>436162.01</v>
      </c>
      <c r="G9" s="27">
        <f>(F9/C9)*100</f>
        <v>106.33924897130002</v>
      </c>
      <c r="H9" s="27">
        <f>(F9/E9)*100</f>
        <v>50.524344035650451</v>
      </c>
    </row>
    <row r="10" spans="1:8" x14ac:dyDescent="0.25">
      <c r="A10" s="20" t="s">
        <v>39</v>
      </c>
      <c r="B10" s="20" t="s">
        <v>40</v>
      </c>
      <c r="C10" s="17"/>
      <c r="D10" s="17"/>
      <c r="E10" s="17"/>
      <c r="F10" s="17"/>
      <c r="G10" s="28"/>
      <c r="H10" s="28"/>
    </row>
    <row r="11" spans="1:8" s="1" customFormat="1" x14ac:dyDescent="0.25">
      <c r="A11" s="20"/>
      <c r="B11" s="20"/>
      <c r="C11" s="17"/>
      <c r="D11" s="17"/>
      <c r="E11" s="17"/>
      <c r="F11" s="17"/>
      <c r="G11" s="28"/>
      <c r="H11" s="28"/>
    </row>
    <row r="12" spans="1:8" s="1" customFormat="1" x14ac:dyDescent="0.25">
      <c r="A12" s="105">
        <v>636</v>
      </c>
      <c r="B12" s="20" t="s">
        <v>103</v>
      </c>
      <c r="C12" s="17"/>
      <c r="D12" s="17"/>
      <c r="E12" s="17"/>
      <c r="F12" s="17"/>
      <c r="G12" s="28"/>
      <c r="H12" s="28"/>
    </row>
    <row r="13" spans="1:8" s="1" customFormat="1" x14ac:dyDescent="0.25">
      <c r="A13" s="20" t="s">
        <v>45</v>
      </c>
      <c r="B13" s="20" t="s">
        <v>69</v>
      </c>
      <c r="C13" s="17"/>
      <c r="D13" s="17"/>
      <c r="E13" s="17"/>
      <c r="F13" s="17"/>
      <c r="G13" s="28">
        <v>0</v>
      </c>
      <c r="H13" s="28"/>
    </row>
    <row r="14" spans="1:8" s="1" customFormat="1" x14ac:dyDescent="0.25">
      <c r="A14" s="20" t="s">
        <v>45</v>
      </c>
      <c r="B14" s="20" t="s">
        <v>79</v>
      </c>
      <c r="C14" s="17">
        <v>409497.41</v>
      </c>
      <c r="D14" s="17">
        <v>843023</v>
      </c>
      <c r="E14" s="17">
        <v>860625</v>
      </c>
      <c r="F14" s="17">
        <v>428240.68</v>
      </c>
      <c r="G14" s="28">
        <f t="shared" ref="G14:G45" si="0">(F14/C14)*100</f>
        <v>104.57714006054397</v>
      </c>
      <c r="H14" s="28">
        <f t="shared" ref="H14:H17" si="1">(F14/E14)*100</f>
        <v>49.759265649963695</v>
      </c>
    </row>
    <row r="15" spans="1:8" s="1" customFormat="1" x14ac:dyDescent="0.25">
      <c r="A15" s="20" t="s">
        <v>45</v>
      </c>
      <c r="B15" s="20" t="s">
        <v>78</v>
      </c>
      <c r="C15" s="17"/>
      <c r="D15" s="17"/>
      <c r="E15" s="17"/>
      <c r="F15" s="17"/>
      <c r="G15" s="28"/>
      <c r="H15" s="28"/>
    </row>
    <row r="16" spans="1:8" s="1" customFormat="1" x14ac:dyDescent="0.25">
      <c r="A16" s="20"/>
      <c r="B16" s="20"/>
      <c r="C16" s="17"/>
      <c r="D16" s="17"/>
      <c r="E16" s="17"/>
      <c r="F16" s="17"/>
      <c r="G16" s="28"/>
      <c r="H16" s="28"/>
    </row>
    <row r="17" spans="1:8" s="1" customFormat="1" x14ac:dyDescent="0.25">
      <c r="A17" s="20" t="s">
        <v>45</v>
      </c>
      <c r="B17" s="20" t="s">
        <v>56</v>
      </c>
      <c r="C17" s="17"/>
      <c r="D17" s="17">
        <v>769</v>
      </c>
      <c r="E17" s="17">
        <v>769</v>
      </c>
      <c r="F17" s="17">
        <v>200</v>
      </c>
      <c r="G17" s="28"/>
      <c r="H17" s="28">
        <f t="shared" si="1"/>
        <v>26.007802340702213</v>
      </c>
    </row>
    <row r="18" spans="1:8" s="1" customFormat="1" x14ac:dyDescent="0.25">
      <c r="A18" s="20" t="s">
        <v>45</v>
      </c>
      <c r="B18" s="20" t="s">
        <v>121</v>
      </c>
      <c r="C18" s="17">
        <v>663.48</v>
      </c>
      <c r="D18" s="17">
        <v>1096</v>
      </c>
      <c r="E18" s="17">
        <v>1877</v>
      </c>
      <c r="F18" s="17">
        <v>7721.33</v>
      </c>
      <c r="G18" s="28">
        <f t="shared" si="0"/>
        <v>1163.7622837161632</v>
      </c>
      <c r="H18" s="28"/>
    </row>
    <row r="19" spans="1:8" s="1" customFormat="1" x14ac:dyDescent="0.25">
      <c r="A19" s="20" t="s">
        <v>45</v>
      </c>
      <c r="B19" s="20" t="s">
        <v>46</v>
      </c>
      <c r="C19" s="17"/>
      <c r="D19" s="17">
        <v>0</v>
      </c>
      <c r="E19" s="17"/>
      <c r="F19" s="17"/>
      <c r="G19" s="28"/>
      <c r="H19" s="28"/>
    </row>
    <row r="20" spans="1:8" s="1" customFormat="1" x14ac:dyDescent="0.25">
      <c r="A20" s="20"/>
      <c r="B20" s="20"/>
      <c r="C20" s="17"/>
      <c r="D20" s="17"/>
      <c r="E20" s="17"/>
      <c r="F20" s="17"/>
      <c r="G20" s="27"/>
      <c r="H20" s="27"/>
    </row>
    <row r="21" spans="1:8" x14ac:dyDescent="0.25">
      <c r="A21" s="20" t="s">
        <v>53</v>
      </c>
      <c r="B21" s="20" t="s">
        <v>57</v>
      </c>
      <c r="C21" s="17"/>
      <c r="D21" s="17"/>
      <c r="E21" s="17"/>
      <c r="F21" s="17"/>
      <c r="G21" s="27"/>
      <c r="H21" s="27"/>
    </row>
    <row r="22" spans="1:8" x14ac:dyDescent="0.25">
      <c r="A22" s="20" t="s">
        <v>41</v>
      </c>
      <c r="B22" s="20" t="s">
        <v>58</v>
      </c>
      <c r="C22" s="17"/>
      <c r="D22" s="17"/>
      <c r="E22" s="17"/>
      <c r="F22" s="17"/>
      <c r="G22" s="28"/>
      <c r="H22" s="28"/>
    </row>
    <row r="23" spans="1:8" s="1" customFormat="1" x14ac:dyDescent="0.25">
      <c r="A23" s="20"/>
      <c r="B23" s="20"/>
      <c r="C23" s="17"/>
      <c r="D23" s="17"/>
      <c r="E23" s="17"/>
      <c r="F23" s="17"/>
      <c r="G23" s="28"/>
      <c r="H23" s="28"/>
    </row>
    <row r="24" spans="1:8" s="1" customFormat="1" x14ac:dyDescent="0.25">
      <c r="A24" s="20"/>
      <c r="B24" s="20"/>
      <c r="C24" s="17"/>
      <c r="D24" s="17"/>
      <c r="E24" s="17"/>
      <c r="F24" s="17"/>
      <c r="G24" s="28"/>
      <c r="H24" s="28"/>
    </row>
    <row r="25" spans="1:8" x14ac:dyDescent="0.25">
      <c r="A25" s="20"/>
      <c r="B25" s="20"/>
      <c r="C25" s="17"/>
      <c r="D25" s="17"/>
      <c r="E25" s="17"/>
      <c r="F25" s="17"/>
      <c r="G25" s="27"/>
      <c r="H25" s="27"/>
    </row>
    <row r="26" spans="1:8" x14ac:dyDescent="0.25">
      <c r="A26" s="16">
        <v>65</v>
      </c>
      <c r="B26" s="22" t="s">
        <v>35</v>
      </c>
      <c r="C26" s="18">
        <f>SUM(C27)</f>
        <v>0</v>
      </c>
      <c r="D26" s="18">
        <f>SUM(D27)</f>
        <v>7167</v>
      </c>
      <c r="E26" s="18">
        <f>SUM(E27)</f>
        <v>7700</v>
      </c>
      <c r="F26" s="18">
        <f>SUM(F27)</f>
        <v>0</v>
      </c>
      <c r="G26" s="27"/>
      <c r="H26" s="27">
        <f t="shared" ref="H26:H44" si="2">(F27/E27)*100</f>
        <v>0</v>
      </c>
    </row>
    <row r="27" spans="1:8" x14ac:dyDescent="0.25">
      <c r="A27" s="20" t="s">
        <v>36</v>
      </c>
      <c r="B27" s="20" t="s">
        <v>37</v>
      </c>
      <c r="C27" s="17"/>
      <c r="D27" s="17">
        <v>7167</v>
      </c>
      <c r="E27" s="17">
        <v>7700</v>
      </c>
      <c r="F27" s="17"/>
      <c r="G27" s="28"/>
      <c r="H27" s="28">
        <f>(F27/E27)*100</f>
        <v>0</v>
      </c>
    </row>
    <row r="28" spans="1:8" x14ac:dyDescent="0.25">
      <c r="A28" s="20"/>
      <c r="B28" s="20"/>
      <c r="C28" s="17"/>
      <c r="D28" s="17"/>
      <c r="E28" s="17"/>
      <c r="F28" s="17"/>
      <c r="G28" s="27"/>
      <c r="H28" s="27"/>
    </row>
    <row r="29" spans="1:8" x14ac:dyDescent="0.25">
      <c r="A29" s="16">
        <v>66</v>
      </c>
      <c r="B29" s="22" t="s">
        <v>30</v>
      </c>
      <c r="C29" s="18">
        <f>SUM(C30:C32)</f>
        <v>6644.32</v>
      </c>
      <c r="D29" s="18">
        <f>SUM(D30:D34)</f>
        <v>11536</v>
      </c>
      <c r="E29" s="18">
        <f>SUM(E30:E34)</f>
        <v>13582</v>
      </c>
      <c r="F29" s="18">
        <f>SUM(F30:F34)</f>
        <v>12841.14</v>
      </c>
      <c r="G29" s="28">
        <f>(F29/C29)*100</f>
        <v>193.2649240253329</v>
      </c>
      <c r="H29" s="28">
        <f>(F29/E29)*100</f>
        <v>94.545280518333087</v>
      </c>
    </row>
    <row r="30" spans="1:8" x14ac:dyDescent="0.25">
      <c r="A30" s="20" t="s">
        <v>31</v>
      </c>
      <c r="B30" s="20" t="s">
        <v>32</v>
      </c>
      <c r="C30" s="17">
        <v>2050.7800000000002</v>
      </c>
      <c r="D30" s="17">
        <v>3384</v>
      </c>
      <c r="E30" s="17">
        <v>4000</v>
      </c>
      <c r="F30" s="17">
        <v>4463.42</v>
      </c>
      <c r="G30" s="28">
        <f t="shared" si="0"/>
        <v>217.64499361218657</v>
      </c>
      <c r="H30" s="28">
        <f>(F30/E30)*100</f>
        <v>111.58550000000001</v>
      </c>
    </row>
    <row r="31" spans="1:8" x14ac:dyDescent="0.25">
      <c r="A31" s="20"/>
      <c r="B31" s="20"/>
      <c r="C31" s="17"/>
      <c r="D31" s="17"/>
      <c r="E31" s="17"/>
      <c r="F31" s="17"/>
      <c r="G31" s="28"/>
      <c r="H31" s="28"/>
    </row>
    <row r="32" spans="1:8" x14ac:dyDescent="0.25">
      <c r="A32" s="20" t="s">
        <v>33</v>
      </c>
      <c r="B32" s="20" t="s">
        <v>59</v>
      </c>
      <c r="C32" s="17">
        <v>4593.54</v>
      </c>
      <c r="D32" s="17">
        <v>8152</v>
      </c>
      <c r="E32" s="17">
        <v>3835</v>
      </c>
      <c r="F32" s="17">
        <v>2242.7199999999998</v>
      </c>
      <c r="G32" s="28">
        <f t="shared" si="0"/>
        <v>48.823347570718873</v>
      </c>
      <c r="H32" s="28">
        <f>(F32/E32)*100</f>
        <v>58.480312907431539</v>
      </c>
    </row>
    <row r="33" spans="1:8" x14ac:dyDescent="0.25">
      <c r="A33" s="20"/>
      <c r="B33" s="20"/>
      <c r="C33" s="17"/>
      <c r="D33" s="17"/>
      <c r="E33" s="17"/>
      <c r="F33" s="17"/>
      <c r="G33" s="27"/>
      <c r="H33" s="28"/>
    </row>
    <row r="34" spans="1:8" s="1" customFormat="1" x14ac:dyDescent="0.25">
      <c r="A34" s="20" t="s">
        <v>33</v>
      </c>
      <c r="B34" s="20"/>
      <c r="C34" s="17"/>
      <c r="D34" s="17"/>
      <c r="E34" s="17">
        <v>5747</v>
      </c>
      <c r="F34" s="17">
        <v>6135</v>
      </c>
      <c r="G34" s="27"/>
      <c r="H34" s="28">
        <f t="shared" ref="H34" si="3">(F34/E34)*100</f>
        <v>106.75134852966765</v>
      </c>
    </row>
    <row r="35" spans="1:8" x14ac:dyDescent="0.25">
      <c r="A35" s="20"/>
      <c r="B35" s="20"/>
      <c r="C35" s="17"/>
      <c r="D35" s="17"/>
      <c r="E35" s="17"/>
      <c r="F35" s="17"/>
      <c r="G35" s="27"/>
      <c r="H35" s="27"/>
    </row>
    <row r="36" spans="1:8" ht="15.75" x14ac:dyDescent="0.25">
      <c r="A36" s="23">
        <v>67</v>
      </c>
      <c r="B36" s="21" t="s">
        <v>34</v>
      </c>
      <c r="C36" s="18">
        <f>SUM(C37:C41)</f>
        <v>58177.2</v>
      </c>
      <c r="D36" s="18">
        <f>SUM(D37:D41)</f>
        <v>112771</v>
      </c>
      <c r="E36" s="18">
        <f>SUM(E37:E41)</f>
        <v>108010</v>
      </c>
      <c r="F36" s="18">
        <f>SUM(F37:F41)</f>
        <v>53455.979999999996</v>
      </c>
      <c r="G36" s="27">
        <f t="shared" si="0"/>
        <v>91.884758977743857</v>
      </c>
      <c r="H36" s="27">
        <f>(F36/E36)*100</f>
        <v>49.49169521340616</v>
      </c>
    </row>
    <row r="37" spans="1:8" x14ac:dyDescent="0.25">
      <c r="A37" s="20" t="s">
        <v>26</v>
      </c>
      <c r="B37" s="20" t="s">
        <v>25</v>
      </c>
      <c r="C37" s="17">
        <v>45096.65</v>
      </c>
      <c r="D37" s="17">
        <v>88884</v>
      </c>
      <c r="E37" s="17">
        <v>90235</v>
      </c>
      <c r="F37" s="17">
        <v>43015.93</v>
      </c>
      <c r="G37" s="28">
        <f t="shared" si="0"/>
        <v>95.386087436649944</v>
      </c>
      <c r="H37" s="28">
        <f>(F37/E37)*100</f>
        <v>47.671003490884914</v>
      </c>
    </row>
    <row r="38" spans="1:8" x14ac:dyDescent="0.25">
      <c r="A38" s="20" t="s">
        <v>28</v>
      </c>
      <c r="B38" s="20" t="s">
        <v>52</v>
      </c>
      <c r="C38" s="17">
        <v>0</v>
      </c>
      <c r="D38" s="17">
        <v>664</v>
      </c>
      <c r="E38" s="17">
        <v>364</v>
      </c>
      <c r="F38" s="17">
        <v>343.75</v>
      </c>
      <c r="G38" s="28">
        <v>0</v>
      </c>
      <c r="H38" s="28">
        <f t="shared" ref="H38:H41" si="4">(F38/E38)*100</f>
        <v>94.436813186813183</v>
      </c>
    </row>
    <row r="39" spans="1:8" x14ac:dyDescent="0.25">
      <c r="A39" s="20" t="s">
        <v>26</v>
      </c>
      <c r="B39" s="20" t="s">
        <v>89</v>
      </c>
      <c r="C39" s="17"/>
      <c r="D39" s="17">
        <v>11812</v>
      </c>
      <c r="E39" s="17">
        <v>6000</v>
      </c>
      <c r="F39" s="17">
        <v>0</v>
      </c>
      <c r="G39" s="28">
        <v>0</v>
      </c>
      <c r="H39" s="28">
        <f t="shared" si="4"/>
        <v>0</v>
      </c>
    </row>
    <row r="40" spans="1:8" x14ac:dyDescent="0.25">
      <c r="A40" s="20" t="s">
        <v>28</v>
      </c>
      <c r="B40" s="20" t="s">
        <v>29</v>
      </c>
      <c r="C40" s="17"/>
      <c r="D40" s="17"/>
      <c r="E40" s="17"/>
      <c r="F40" s="17"/>
      <c r="G40" s="28"/>
      <c r="H40" s="28"/>
    </row>
    <row r="41" spans="1:8" x14ac:dyDescent="0.25">
      <c r="A41" s="20" t="s">
        <v>27</v>
      </c>
      <c r="B41" s="20" t="s">
        <v>54</v>
      </c>
      <c r="C41" s="17">
        <v>13080.55</v>
      </c>
      <c r="D41" s="17">
        <v>11411</v>
      </c>
      <c r="E41" s="17">
        <v>11411</v>
      </c>
      <c r="F41" s="17">
        <v>10096.299999999999</v>
      </c>
      <c r="G41" s="28">
        <f t="shared" si="0"/>
        <v>77.185592348945576</v>
      </c>
      <c r="H41" s="28">
        <f t="shared" si="4"/>
        <v>88.478660941197091</v>
      </c>
    </row>
    <row r="42" spans="1:8" s="1" customFormat="1" ht="18.75" x14ac:dyDescent="0.3">
      <c r="A42" s="40">
        <v>9</v>
      </c>
      <c r="B42" s="20"/>
      <c r="C42" s="77">
        <f>SUM(C44:C47)</f>
        <v>29262.440000000002</v>
      </c>
      <c r="D42" s="30">
        <f>SUM(D44:D47)</f>
        <v>16498</v>
      </c>
      <c r="E42" s="30">
        <f>SUM(E44:E47)</f>
        <v>12467.359999999999</v>
      </c>
      <c r="F42" s="30">
        <f>SUM(F44:F47)</f>
        <v>12141.13</v>
      </c>
      <c r="G42" s="27">
        <f t="shared" si="0"/>
        <v>41.490490881826666</v>
      </c>
      <c r="H42" s="27">
        <f t="shared" ref="H42" si="5">(F42/E42)*100</f>
        <v>97.383327344361604</v>
      </c>
    </row>
    <row r="43" spans="1:8" x14ac:dyDescent="0.25">
      <c r="A43" s="16">
        <v>92</v>
      </c>
      <c r="B43" s="22" t="s">
        <v>42</v>
      </c>
      <c r="C43" s="77"/>
      <c r="D43" s="77"/>
      <c r="E43" s="20"/>
      <c r="F43" s="20"/>
      <c r="G43" s="27"/>
      <c r="H43" s="27"/>
    </row>
    <row r="44" spans="1:8" x14ac:dyDescent="0.25">
      <c r="A44" s="20" t="s">
        <v>43</v>
      </c>
      <c r="B44" s="20" t="s">
        <v>48</v>
      </c>
      <c r="C44" s="17">
        <v>9170.7000000000007</v>
      </c>
      <c r="D44" s="17">
        <v>8441</v>
      </c>
      <c r="E44" s="17">
        <v>5857.95</v>
      </c>
      <c r="F44" s="96">
        <v>5857.94</v>
      </c>
      <c r="G44" s="28">
        <f t="shared" si="0"/>
        <v>63.876694254527997</v>
      </c>
      <c r="H44" s="28">
        <f t="shared" si="2"/>
        <v>87.612400510359066</v>
      </c>
    </row>
    <row r="45" spans="1:8" x14ac:dyDescent="0.25">
      <c r="A45" s="20" t="s">
        <v>44</v>
      </c>
      <c r="B45" s="20" t="s">
        <v>90</v>
      </c>
      <c r="C45" s="17">
        <v>13462.11</v>
      </c>
      <c r="D45" s="17">
        <v>2588</v>
      </c>
      <c r="E45" s="17">
        <v>2633.44</v>
      </c>
      <c r="F45" s="17">
        <v>2307.2199999999998</v>
      </c>
      <c r="G45" s="28">
        <f t="shared" si="0"/>
        <v>17.138620914552025</v>
      </c>
      <c r="H45" s="28">
        <f>(F45/E45)*100</f>
        <v>87.612400510359066</v>
      </c>
    </row>
    <row r="46" spans="1:8" x14ac:dyDescent="0.25">
      <c r="A46" s="20" t="s">
        <v>47</v>
      </c>
      <c r="B46" s="20" t="s">
        <v>49</v>
      </c>
      <c r="C46" s="17">
        <v>1795.45</v>
      </c>
      <c r="D46" s="17">
        <v>757</v>
      </c>
      <c r="E46" s="17">
        <v>905.38</v>
      </c>
      <c r="F46" s="17">
        <v>905.38</v>
      </c>
      <c r="G46" s="29">
        <f>(F46/C46)*100</f>
        <v>50.426355509760782</v>
      </c>
      <c r="H46" s="29">
        <f>(F46/E46)*100</f>
        <v>100</v>
      </c>
    </row>
    <row r="47" spans="1:8" x14ac:dyDescent="0.25">
      <c r="A47" s="20" t="s">
        <v>50</v>
      </c>
      <c r="B47" s="20" t="s">
        <v>51</v>
      </c>
      <c r="C47" s="17">
        <v>4834.18</v>
      </c>
      <c r="D47" s="17">
        <v>4712</v>
      </c>
      <c r="E47" s="17">
        <v>3070.59</v>
      </c>
      <c r="F47" s="17">
        <v>3070.59</v>
      </c>
      <c r="G47" s="29">
        <f>(F47/C47)*100</f>
        <v>63.518321618144135</v>
      </c>
      <c r="H47" s="29">
        <f>(F47/E47)*100</f>
        <v>100</v>
      </c>
    </row>
    <row r="48" spans="1:8" x14ac:dyDescent="0.25">
      <c r="A48" s="20"/>
      <c r="B48" s="20"/>
      <c r="C48" s="17"/>
      <c r="D48" s="17"/>
      <c r="E48" s="17"/>
      <c r="F48" s="17"/>
      <c r="G48" s="29"/>
      <c r="H48" s="29"/>
    </row>
    <row r="49" spans="1:8" x14ac:dyDescent="0.25">
      <c r="A49" s="22"/>
      <c r="B49" s="22"/>
      <c r="C49" s="18">
        <f>SUM(C8+C42)</f>
        <v>504244.85</v>
      </c>
      <c r="D49" s="18">
        <f>SUM(D8+D42)</f>
        <v>992860</v>
      </c>
      <c r="E49" s="18">
        <f>SUM(E8+E42)</f>
        <v>1005030.36</v>
      </c>
      <c r="F49" s="18">
        <f>SUM(F8+F42)</f>
        <v>514600.26</v>
      </c>
      <c r="G49" s="58">
        <f t="shared" ref="G49" si="6">(F49/C49)*100</f>
        <v>102.05364715177558</v>
      </c>
      <c r="H49" s="58">
        <f t="shared" ref="H49" si="7">(F49/E49)*100</f>
        <v>51.202459197352013</v>
      </c>
    </row>
    <row r="51" spans="1:8" x14ac:dyDescent="0.25">
      <c r="A51" s="1" t="s">
        <v>128</v>
      </c>
      <c r="B51" s="1"/>
    </row>
    <row r="52" spans="1:8" x14ac:dyDescent="0.25">
      <c r="A52" s="1" t="s">
        <v>102</v>
      </c>
      <c r="B52" s="1"/>
    </row>
    <row r="53" spans="1:8" x14ac:dyDescent="0.25">
      <c r="A53" s="1" t="s">
        <v>127</v>
      </c>
      <c r="B53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0"/>
  <sheetViews>
    <sheetView topLeftCell="A4" workbookViewId="0">
      <selection activeCell="A9" sqref="A9"/>
    </sheetView>
  </sheetViews>
  <sheetFormatPr defaultRowHeight="15" x14ac:dyDescent="0.25"/>
  <sheetData>
    <row r="3" spans="1:16" ht="18" x14ac:dyDescent="0.25">
      <c r="A3" s="71" t="s">
        <v>124</v>
      </c>
      <c r="B3" s="69"/>
      <c r="C3" s="69"/>
      <c r="D3" s="69"/>
      <c r="E3" s="69"/>
      <c r="F3" s="70"/>
      <c r="G3" s="70"/>
      <c r="H3" s="70"/>
      <c r="I3" s="70"/>
      <c r="J3" s="70"/>
      <c r="K3" s="70"/>
      <c r="L3" s="70"/>
    </row>
    <row r="4" spans="1:16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6" x14ac:dyDescent="0.25">
      <c r="A5" s="70" t="s">
        <v>81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6" x14ac:dyDescent="0.25">
      <c r="A6" s="70" t="s">
        <v>82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6" x14ac:dyDescent="0.25">
      <c r="A7" s="70" t="s">
        <v>83</v>
      </c>
      <c r="B7" s="70"/>
      <c r="C7" s="70" t="s">
        <v>83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1"/>
      <c r="P7" s="1"/>
    </row>
    <row r="8" spans="1:16" x14ac:dyDescent="0.25">
      <c r="A8" s="70"/>
      <c r="B8" s="70"/>
      <c r="C8" s="70" t="s">
        <v>84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1"/>
      <c r="P8" s="1"/>
    </row>
    <row r="9" spans="1:16" x14ac:dyDescent="0.25">
      <c r="A9" s="70" t="s">
        <v>125</v>
      </c>
      <c r="B9" s="70"/>
      <c r="C9" s="70" t="s">
        <v>125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1"/>
      <c r="P9" s="1"/>
    </row>
    <row r="10" spans="1:16" x14ac:dyDescent="0.25">
      <c r="A10" s="70" t="s">
        <v>126</v>
      </c>
      <c r="B10" s="70"/>
      <c r="C10" s="70" t="s">
        <v>126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1"/>
      <c r="P10" s="1"/>
    </row>
    <row r="11" spans="1:16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6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6" x14ac:dyDescent="0.25">
      <c r="A13" s="70"/>
    </row>
    <row r="14" spans="1:16" x14ac:dyDescent="0.25">
      <c r="A14" s="70"/>
    </row>
    <row r="15" spans="1:16" x14ac:dyDescent="0.25">
      <c r="A15" s="70"/>
    </row>
    <row r="16" spans="1:16" x14ac:dyDescent="0.25">
      <c r="A16" s="70"/>
    </row>
    <row r="17" spans="1:2" x14ac:dyDescent="0.25">
      <c r="A17" s="70"/>
    </row>
    <row r="18" spans="1:2" x14ac:dyDescent="0.25">
      <c r="A18" s="70"/>
    </row>
    <row r="19" spans="1:2" s="1" customFormat="1" x14ac:dyDescent="0.25">
      <c r="A19" s="70"/>
    </row>
    <row r="20" spans="1:2" x14ac:dyDescent="0.25">
      <c r="A20" s="70"/>
      <c r="B20" s="7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Zlatka</cp:lastModifiedBy>
  <cp:lastPrinted>2023-07-28T10:30:51Z</cp:lastPrinted>
  <dcterms:created xsi:type="dcterms:W3CDTF">2017-07-06T18:11:45Z</dcterms:created>
  <dcterms:modified xsi:type="dcterms:W3CDTF">2023-07-31T17:59:52Z</dcterms:modified>
</cp:coreProperties>
</file>